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onia\Documents\Tutoria_TEC\Atividades\Comercio_2\"/>
    </mc:Choice>
  </mc:AlternateContent>
  <xr:revisionPtr revIDLastSave="0" documentId="13_ncr:1_{47D2E3D2-6565-4324-AFD3-2144BB74213A}" xr6:coauthVersionLast="47" xr6:coauthVersionMax="47" xr10:uidLastSave="{00000000-0000-0000-0000-000000000000}"/>
  <bookViews>
    <workbookView xWindow="-120" yWindow="-120" windowWidth="20730" windowHeight="11160" tabRatio="892" firstSheet="2" activeTab="2" xr2:uid="{00000000-000D-0000-FFFF-FFFF00000000}"/>
  </bookViews>
  <sheets>
    <sheet name="AG10" sheetId="9" r:id="rId1"/>
    <sheet name="AG9-ENCARGOS SOCIAIS" sheetId="3" r:id="rId2"/>
    <sheet name="AG8-CALCULO" sheetId="1" r:id="rId3"/>
    <sheet name="AG8-B.D. ESTOQUE" sheetId="2" r:id="rId4"/>
    <sheet name="AG9-Instrumento" sheetId="4" r:id="rId5"/>
    <sheet name="AG9-ANÁLISE" sheetId="5" r:id="rId6"/>
    <sheet name="AG9-REFERÊNCIA" sheetId="6" r:id="rId7"/>
    <sheet name="AG9-FOFA" sheetId="7" r:id="rId8"/>
    <sheet name="AG9-Banco de Dados" sheetId="8" r:id="rId9"/>
  </sheets>
  <externalReferences>
    <externalReference r:id="rId10"/>
  </externalReferences>
  <definedNames>
    <definedName name="_xlnm._FilterDatabase" localSheetId="3" hidden="1">'AG8-B.D. ESTOQUE'!$A$2:$J$2</definedName>
    <definedName name="_xlnm._FilterDatabase" localSheetId="8" hidden="1">'AG9-Banco de Dados'!$A$1:$H$101</definedName>
    <definedName name="_xlnm._FilterDatabase" localSheetId="6" hidden="1">'AG9-REFERÊNCIA'!$B$3:$Y$3</definedName>
    <definedName name="_xlnm.Print_Area" localSheetId="8">'AG9-Banco de Dados'!$A$1:$H$101</definedName>
    <definedName name="_xlnm.Print_Area" localSheetId="4">'AG9-Instrumento'!$A$1:$K$38</definedName>
    <definedName name="_xlnm.Print_Area" localSheetId="6">'AG9-REFERÊNCIA'!$A$3:$AE$103</definedName>
  </definedNames>
  <calcPr calcId="191029"/>
  <pivotCaches>
    <pivotCache cacheId="0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H4" i="3"/>
  <c r="I7" i="3"/>
  <c r="I6" i="3"/>
  <c r="I5" i="3"/>
  <c r="I8" i="3" s="1"/>
  <c r="I4" i="3"/>
  <c r="F6" i="9"/>
  <c r="F5" i="9"/>
  <c r="F7" i="9" s="1"/>
  <c r="G6" i="9"/>
  <c r="G5" i="9"/>
  <c r="C25" i="9"/>
  <c r="G12" i="9" s="1"/>
  <c r="I17" i="9"/>
  <c r="C15" i="9"/>
  <c r="G11" i="9" s="1"/>
  <c r="C7" i="9"/>
  <c r="K6" i="9"/>
  <c r="J6" i="9"/>
  <c r="I6" i="9"/>
  <c r="H6" i="9"/>
  <c r="K5" i="9"/>
  <c r="K7" i="9" s="1"/>
  <c r="J5" i="9"/>
  <c r="J7" i="9" s="1"/>
  <c r="I5" i="9"/>
  <c r="I7" i="9" s="1"/>
  <c r="H5" i="9"/>
  <c r="H7" i="9" s="1"/>
  <c r="M4" i="3"/>
  <c r="L4" i="3"/>
  <c r="K4" i="3"/>
  <c r="J4" i="3"/>
  <c r="H7" i="3"/>
  <c r="I103" i="6"/>
  <c r="H103" i="6"/>
  <c r="G103" i="6"/>
  <c r="F103" i="6"/>
  <c r="E103" i="6"/>
  <c r="D103" i="6"/>
  <c r="C103" i="6"/>
  <c r="I102" i="6"/>
  <c r="H102" i="6"/>
  <c r="G102" i="6"/>
  <c r="F102" i="6"/>
  <c r="E102" i="6"/>
  <c r="D102" i="6"/>
  <c r="C102" i="6"/>
  <c r="I101" i="6"/>
  <c r="H101" i="6"/>
  <c r="G101" i="6"/>
  <c r="F101" i="6"/>
  <c r="E101" i="6"/>
  <c r="D101" i="6"/>
  <c r="C101" i="6"/>
  <c r="I100" i="6"/>
  <c r="H100" i="6"/>
  <c r="G100" i="6"/>
  <c r="F100" i="6"/>
  <c r="E100" i="6"/>
  <c r="D100" i="6"/>
  <c r="C100" i="6"/>
  <c r="I99" i="6"/>
  <c r="H99" i="6"/>
  <c r="G99" i="6"/>
  <c r="F99" i="6"/>
  <c r="E99" i="6"/>
  <c r="D99" i="6"/>
  <c r="C99" i="6"/>
  <c r="I98" i="6"/>
  <c r="H98" i="6"/>
  <c r="G98" i="6"/>
  <c r="F98" i="6"/>
  <c r="E98" i="6"/>
  <c r="D98" i="6"/>
  <c r="C98" i="6"/>
  <c r="I97" i="6"/>
  <c r="H97" i="6"/>
  <c r="G97" i="6"/>
  <c r="F97" i="6"/>
  <c r="E97" i="6"/>
  <c r="D97" i="6"/>
  <c r="C97" i="6"/>
  <c r="I96" i="6"/>
  <c r="H96" i="6"/>
  <c r="G96" i="6"/>
  <c r="F96" i="6"/>
  <c r="E96" i="6"/>
  <c r="D96" i="6"/>
  <c r="C96" i="6"/>
  <c r="I95" i="6"/>
  <c r="H95" i="6"/>
  <c r="G95" i="6"/>
  <c r="F95" i="6"/>
  <c r="E95" i="6"/>
  <c r="D95" i="6"/>
  <c r="C95" i="6"/>
  <c r="I94" i="6"/>
  <c r="H94" i="6"/>
  <c r="G94" i="6"/>
  <c r="F94" i="6"/>
  <c r="E94" i="6"/>
  <c r="D94" i="6"/>
  <c r="C94" i="6"/>
  <c r="I93" i="6"/>
  <c r="H93" i="6"/>
  <c r="G93" i="6"/>
  <c r="F93" i="6"/>
  <c r="E93" i="6"/>
  <c r="D93" i="6"/>
  <c r="C93" i="6"/>
  <c r="I92" i="6"/>
  <c r="H92" i="6"/>
  <c r="G92" i="6"/>
  <c r="F92" i="6"/>
  <c r="E92" i="6"/>
  <c r="D92" i="6"/>
  <c r="C92" i="6"/>
  <c r="I91" i="6"/>
  <c r="H91" i="6"/>
  <c r="G91" i="6"/>
  <c r="F91" i="6"/>
  <c r="E91" i="6"/>
  <c r="D91" i="6"/>
  <c r="C91" i="6"/>
  <c r="I90" i="6"/>
  <c r="H90" i="6"/>
  <c r="G90" i="6"/>
  <c r="F90" i="6"/>
  <c r="E90" i="6"/>
  <c r="D90" i="6"/>
  <c r="C90" i="6"/>
  <c r="I89" i="6"/>
  <c r="H89" i="6"/>
  <c r="G89" i="6"/>
  <c r="F89" i="6"/>
  <c r="E89" i="6"/>
  <c r="D89" i="6"/>
  <c r="C89" i="6"/>
  <c r="I88" i="6"/>
  <c r="H88" i="6"/>
  <c r="G88" i="6"/>
  <c r="F88" i="6"/>
  <c r="E88" i="6"/>
  <c r="D88" i="6"/>
  <c r="C88" i="6"/>
  <c r="I87" i="6"/>
  <c r="H87" i="6"/>
  <c r="G87" i="6"/>
  <c r="F87" i="6"/>
  <c r="E87" i="6"/>
  <c r="D87" i="6"/>
  <c r="C87" i="6"/>
  <c r="I86" i="6"/>
  <c r="H86" i="6"/>
  <c r="G86" i="6"/>
  <c r="F86" i="6"/>
  <c r="E86" i="6"/>
  <c r="D86" i="6"/>
  <c r="C86" i="6"/>
  <c r="I85" i="6"/>
  <c r="H85" i="6"/>
  <c r="G85" i="6"/>
  <c r="F85" i="6"/>
  <c r="E85" i="6"/>
  <c r="D85" i="6"/>
  <c r="C85" i="6"/>
  <c r="I84" i="6"/>
  <c r="H84" i="6"/>
  <c r="G84" i="6"/>
  <c r="F84" i="6"/>
  <c r="E84" i="6"/>
  <c r="D84" i="6"/>
  <c r="C84" i="6"/>
  <c r="I83" i="6"/>
  <c r="H83" i="6"/>
  <c r="G83" i="6"/>
  <c r="F83" i="6"/>
  <c r="E83" i="6"/>
  <c r="D83" i="6"/>
  <c r="C83" i="6"/>
  <c r="I82" i="6"/>
  <c r="H82" i="6"/>
  <c r="G82" i="6"/>
  <c r="F82" i="6"/>
  <c r="E82" i="6"/>
  <c r="D82" i="6"/>
  <c r="C82" i="6"/>
  <c r="I81" i="6"/>
  <c r="H81" i="6"/>
  <c r="G81" i="6"/>
  <c r="F81" i="6"/>
  <c r="E81" i="6"/>
  <c r="D81" i="6"/>
  <c r="C81" i="6"/>
  <c r="I80" i="6"/>
  <c r="H80" i="6"/>
  <c r="G80" i="6"/>
  <c r="F80" i="6"/>
  <c r="E80" i="6"/>
  <c r="D80" i="6"/>
  <c r="C80" i="6"/>
  <c r="I79" i="6"/>
  <c r="H79" i="6"/>
  <c r="G79" i="6"/>
  <c r="F79" i="6"/>
  <c r="E79" i="6"/>
  <c r="D79" i="6"/>
  <c r="C79" i="6"/>
  <c r="I78" i="6"/>
  <c r="H78" i="6"/>
  <c r="G78" i="6"/>
  <c r="F78" i="6"/>
  <c r="E78" i="6"/>
  <c r="D78" i="6"/>
  <c r="C78" i="6"/>
  <c r="I77" i="6"/>
  <c r="H77" i="6"/>
  <c r="G77" i="6"/>
  <c r="F77" i="6"/>
  <c r="E77" i="6"/>
  <c r="D77" i="6"/>
  <c r="C77" i="6"/>
  <c r="I76" i="6"/>
  <c r="H76" i="6"/>
  <c r="G76" i="6"/>
  <c r="F76" i="6"/>
  <c r="E76" i="6"/>
  <c r="D76" i="6"/>
  <c r="C76" i="6"/>
  <c r="I75" i="6"/>
  <c r="H75" i="6"/>
  <c r="G75" i="6"/>
  <c r="F75" i="6"/>
  <c r="E75" i="6"/>
  <c r="D75" i="6"/>
  <c r="C75" i="6"/>
  <c r="I74" i="6"/>
  <c r="H74" i="6"/>
  <c r="G74" i="6"/>
  <c r="F74" i="6"/>
  <c r="E74" i="6"/>
  <c r="D74" i="6"/>
  <c r="C74" i="6"/>
  <c r="I73" i="6"/>
  <c r="H73" i="6"/>
  <c r="G73" i="6"/>
  <c r="F73" i="6"/>
  <c r="E73" i="6"/>
  <c r="D73" i="6"/>
  <c r="C73" i="6"/>
  <c r="I72" i="6"/>
  <c r="H72" i="6"/>
  <c r="G72" i="6"/>
  <c r="F72" i="6"/>
  <c r="E72" i="6"/>
  <c r="D72" i="6"/>
  <c r="C72" i="6"/>
  <c r="I71" i="6"/>
  <c r="H71" i="6"/>
  <c r="G71" i="6"/>
  <c r="F71" i="6"/>
  <c r="E71" i="6"/>
  <c r="D71" i="6"/>
  <c r="C71" i="6"/>
  <c r="I70" i="6"/>
  <c r="H70" i="6"/>
  <c r="G70" i="6"/>
  <c r="F70" i="6"/>
  <c r="E70" i="6"/>
  <c r="D70" i="6"/>
  <c r="C70" i="6"/>
  <c r="I69" i="6"/>
  <c r="H69" i="6"/>
  <c r="G69" i="6"/>
  <c r="F69" i="6"/>
  <c r="E69" i="6"/>
  <c r="D69" i="6"/>
  <c r="C69" i="6"/>
  <c r="I68" i="6"/>
  <c r="H68" i="6"/>
  <c r="G68" i="6"/>
  <c r="F68" i="6"/>
  <c r="E68" i="6"/>
  <c r="D68" i="6"/>
  <c r="C68" i="6"/>
  <c r="I67" i="6"/>
  <c r="H67" i="6"/>
  <c r="G67" i="6"/>
  <c r="F67" i="6"/>
  <c r="E67" i="6"/>
  <c r="D67" i="6"/>
  <c r="C67" i="6"/>
  <c r="I66" i="6"/>
  <c r="H66" i="6"/>
  <c r="G66" i="6"/>
  <c r="F66" i="6"/>
  <c r="E66" i="6"/>
  <c r="D66" i="6"/>
  <c r="C66" i="6"/>
  <c r="I65" i="6"/>
  <c r="H65" i="6"/>
  <c r="G65" i="6"/>
  <c r="F65" i="6"/>
  <c r="E65" i="6"/>
  <c r="D65" i="6"/>
  <c r="C65" i="6"/>
  <c r="I64" i="6"/>
  <c r="H64" i="6"/>
  <c r="G64" i="6"/>
  <c r="F64" i="6"/>
  <c r="E64" i="6"/>
  <c r="D64" i="6"/>
  <c r="C64" i="6"/>
  <c r="I63" i="6"/>
  <c r="H63" i="6"/>
  <c r="G63" i="6"/>
  <c r="F63" i="6"/>
  <c r="E63" i="6"/>
  <c r="D63" i="6"/>
  <c r="C63" i="6"/>
  <c r="I62" i="6"/>
  <c r="H62" i="6"/>
  <c r="G62" i="6"/>
  <c r="F62" i="6"/>
  <c r="E62" i="6"/>
  <c r="D62" i="6"/>
  <c r="C62" i="6"/>
  <c r="I61" i="6"/>
  <c r="H61" i="6"/>
  <c r="G61" i="6"/>
  <c r="F61" i="6"/>
  <c r="E61" i="6"/>
  <c r="D61" i="6"/>
  <c r="C61" i="6"/>
  <c r="I60" i="6"/>
  <c r="H60" i="6"/>
  <c r="G60" i="6"/>
  <c r="F60" i="6"/>
  <c r="E60" i="6"/>
  <c r="D60" i="6"/>
  <c r="C60" i="6"/>
  <c r="I59" i="6"/>
  <c r="H59" i="6"/>
  <c r="G59" i="6"/>
  <c r="F59" i="6"/>
  <c r="E59" i="6"/>
  <c r="D59" i="6"/>
  <c r="C59" i="6"/>
  <c r="I58" i="6"/>
  <c r="H58" i="6"/>
  <c r="G58" i="6"/>
  <c r="F58" i="6"/>
  <c r="E58" i="6"/>
  <c r="D58" i="6"/>
  <c r="C58" i="6"/>
  <c r="I57" i="6"/>
  <c r="H57" i="6"/>
  <c r="G57" i="6"/>
  <c r="F57" i="6"/>
  <c r="E57" i="6"/>
  <c r="D57" i="6"/>
  <c r="C57" i="6"/>
  <c r="I56" i="6"/>
  <c r="H56" i="6"/>
  <c r="G56" i="6"/>
  <c r="F56" i="6"/>
  <c r="E56" i="6"/>
  <c r="D56" i="6"/>
  <c r="C56" i="6"/>
  <c r="I55" i="6"/>
  <c r="H55" i="6"/>
  <c r="G55" i="6"/>
  <c r="F55" i="6"/>
  <c r="E55" i="6"/>
  <c r="D55" i="6"/>
  <c r="C55" i="6"/>
  <c r="I54" i="6"/>
  <c r="H54" i="6"/>
  <c r="G54" i="6"/>
  <c r="F54" i="6"/>
  <c r="E54" i="6"/>
  <c r="D54" i="6"/>
  <c r="C54" i="6"/>
  <c r="I53" i="6"/>
  <c r="H53" i="6"/>
  <c r="G53" i="6"/>
  <c r="F53" i="6"/>
  <c r="E53" i="6"/>
  <c r="D53" i="6"/>
  <c r="C53" i="6"/>
  <c r="I52" i="6"/>
  <c r="H52" i="6"/>
  <c r="G52" i="6"/>
  <c r="F52" i="6"/>
  <c r="E52" i="6"/>
  <c r="D52" i="6"/>
  <c r="C52" i="6"/>
  <c r="I51" i="6"/>
  <c r="H51" i="6"/>
  <c r="G51" i="6"/>
  <c r="F51" i="6"/>
  <c r="E51" i="6"/>
  <c r="D51" i="6"/>
  <c r="C51" i="6"/>
  <c r="I50" i="6"/>
  <c r="H50" i="6"/>
  <c r="G50" i="6"/>
  <c r="F50" i="6"/>
  <c r="E50" i="6"/>
  <c r="D50" i="6"/>
  <c r="C50" i="6"/>
  <c r="I49" i="6"/>
  <c r="H49" i="6"/>
  <c r="G49" i="6"/>
  <c r="F49" i="6"/>
  <c r="E49" i="6"/>
  <c r="D49" i="6"/>
  <c r="C49" i="6"/>
  <c r="I48" i="6"/>
  <c r="H48" i="6"/>
  <c r="G48" i="6"/>
  <c r="F48" i="6"/>
  <c r="E48" i="6"/>
  <c r="D48" i="6"/>
  <c r="C48" i="6"/>
  <c r="I47" i="6"/>
  <c r="H47" i="6"/>
  <c r="G47" i="6"/>
  <c r="F47" i="6"/>
  <c r="E47" i="6"/>
  <c r="D47" i="6"/>
  <c r="C47" i="6"/>
  <c r="I46" i="6"/>
  <c r="H46" i="6"/>
  <c r="G46" i="6"/>
  <c r="F46" i="6"/>
  <c r="E46" i="6"/>
  <c r="D46" i="6"/>
  <c r="C46" i="6"/>
  <c r="I45" i="6"/>
  <c r="H45" i="6"/>
  <c r="G45" i="6"/>
  <c r="F45" i="6"/>
  <c r="E45" i="6"/>
  <c r="D45" i="6"/>
  <c r="C45" i="6"/>
  <c r="I44" i="6"/>
  <c r="H44" i="6"/>
  <c r="G44" i="6"/>
  <c r="F44" i="6"/>
  <c r="E44" i="6"/>
  <c r="D44" i="6"/>
  <c r="C44" i="6"/>
  <c r="I43" i="6"/>
  <c r="H43" i="6"/>
  <c r="G43" i="6"/>
  <c r="F43" i="6"/>
  <c r="E43" i="6"/>
  <c r="D43" i="6"/>
  <c r="C43" i="6"/>
  <c r="I42" i="6"/>
  <c r="H42" i="6"/>
  <c r="G42" i="6"/>
  <c r="F42" i="6"/>
  <c r="E42" i="6"/>
  <c r="D42" i="6"/>
  <c r="C42" i="6"/>
  <c r="I41" i="6"/>
  <c r="H41" i="6"/>
  <c r="G41" i="6"/>
  <c r="F41" i="6"/>
  <c r="E41" i="6"/>
  <c r="D41" i="6"/>
  <c r="C41" i="6"/>
  <c r="I40" i="6"/>
  <c r="H40" i="6"/>
  <c r="G40" i="6"/>
  <c r="F40" i="6"/>
  <c r="E40" i="6"/>
  <c r="D40" i="6"/>
  <c r="C40" i="6"/>
  <c r="I39" i="6"/>
  <c r="H39" i="6"/>
  <c r="G39" i="6"/>
  <c r="F39" i="6"/>
  <c r="E39" i="6"/>
  <c r="D39" i="6"/>
  <c r="C39" i="6"/>
  <c r="I38" i="6"/>
  <c r="H38" i="6"/>
  <c r="G38" i="6"/>
  <c r="F38" i="6"/>
  <c r="E38" i="6"/>
  <c r="D38" i="6"/>
  <c r="C38" i="6"/>
  <c r="I37" i="6"/>
  <c r="H37" i="6"/>
  <c r="G37" i="6"/>
  <c r="F37" i="6"/>
  <c r="E37" i="6"/>
  <c r="D37" i="6"/>
  <c r="C37" i="6"/>
  <c r="I36" i="6"/>
  <c r="H36" i="6"/>
  <c r="G36" i="6"/>
  <c r="F36" i="6"/>
  <c r="E36" i="6"/>
  <c r="D36" i="6"/>
  <c r="C36" i="6"/>
  <c r="I35" i="6"/>
  <c r="H35" i="6"/>
  <c r="G35" i="6"/>
  <c r="F35" i="6"/>
  <c r="E35" i="6"/>
  <c r="D35" i="6"/>
  <c r="C35" i="6"/>
  <c r="I34" i="6"/>
  <c r="H34" i="6"/>
  <c r="G34" i="6"/>
  <c r="F34" i="6"/>
  <c r="E34" i="6"/>
  <c r="D34" i="6"/>
  <c r="C34" i="6"/>
  <c r="I33" i="6"/>
  <c r="H33" i="6"/>
  <c r="G33" i="6"/>
  <c r="F33" i="6"/>
  <c r="E33" i="6"/>
  <c r="D33" i="6"/>
  <c r="C33" i="6"/>
  <c r="I32" i="6"/>
  <c r="H32" i="6"/>
  <c r="G32" i="6"/>
  <c r="F32" i="6"/>
  <c r="E32" i="6"/>
  <c r="D32" i="6"/>
  <c r="C32" i="6"/>
  <c r="I31" i="6"/>
  <c r="H31" i="6"/>
  <c r="G31" i="6"/>
  <c r="F31" i="6"/>
  <c r="E31" i="6"/>
  <c r="D31" i="6"/>
  <c r="C31" i="6"/>
  <c r="I30" i="6"/>
  <c r="H30" i="6"/>
  <c r="G30" i="6"/>
  <c r="F30" i="6"/>
  <c r="E30" i="6"/>
  <c r="D30" i="6"/>
  <c r="C30" i="6"/>
  <c r="I29" i="6"/>
  <c r="H29" i="6"/>
  <c r="G29" i="6"/>
  <c r="F29" i="6"/>
  <c r="E29" i="6"/>
  <c r="D29" i="6"/>
  <c r="C29" i="6"/>
  <c r="I28" i="6"/>
  <c r="H28" i="6"/>
  <c r="G28" i="6"/>
  <c r="F28" i="6"/>
  <c r="E28" i="6"/>
  <c r="D28" i="6"/>
  <c r="C28" i="6"/>
  <c r="I27" i="6"/>
  <c r="H27" i="6"/>
  <c r="G27" i="6"/>
  <c r="F27" i="6"/>
  <c r="E27" i="6"/>
  <c r="D27" i="6"/>
  <c r="C27" i="6"/>
  <c r="I26" i="6"/>
  <c r="H26" i="6"/>
  <c r="G26" i="6"/>
  <c r="F26" i="6"/>
  <c r="E26" i="6"/>
  <c r="D26" i="6"/>
  <c r="C26" i="6"/>
  <c r="I25" i="6"/>
  <c r="H25" i="6"/>
  <c r="G25" i="6"/>
  <c r="F25" i="6"/>
  <c r="E25" i="6"/>
  <c r="D25" i="6"/>
  <c r="C25" i="6"/>
  <c r="I24" i="6"/>
  <c r="H24" i="6"/>
  <c r="G24" i="6"/>
  <c r="F24" i="6"/>
  <c r="E24" i="6"/>
  <c r="D24" i="6"/>
  <c r="C24" i="6"/>
  <c r="I23" i="6"/>
  <c r="H23" i="6"/>
  <c r="G23" i="6"/>
  <c r="F23" i="6"/>
  <c r="E23" i="6"/>
  <c r="D23" i="6"/>
  <c r="C23" i="6"/>
  <c r="I22" i="6"/>
  <c r="H22" i="6"/>
  <c r="G22" i="6"/>
  <c r="F22" i="6"/>
  <c r="E22" i="6"/>
  <c r="D22" i="6"/>
  <c r="C22" i="6"/>
  <c r="I21" i="6"/>
  <c r="H21" i="6"/>
  <c r="G21" i="6"/>
  <c r="F21" i="6"/>
  <c r="E21" i="6"/>
  <c r="D21" i="6"/>
  <c r="C21" i="6"/>
  <c r="I20" i="6"/>
  <c r="H20" i="6"/>
  <c r="G20" i="6"/>
  <c r="F20" i="6"/>
  <c r="E20" i="6"/>
  <c r="D20" i="6"/>
  <c r="C20" i="6"/>
  <c r="I19" i="6"/>
  <c r="H19" i="6"/>
  <c r="G19" i="6"/>
  <c r="F19" i="6"/>
  <c r="E19" i="6"/>
  <c r="D19" i="6"/>
  <c r="C19" i="6"/>
  <c r="I18" i="6"/>
  <c r="H18" i="6"/>
  <c r="G18" i="6"/>
  <c r="F18" i="6"/>
  <c r="E18" i="6"/>
  <c r="D18" i="6"/>
  <c r="C18" i="6"/>
  <c r="I17" i="6"/>
  <c r="H17" i="6"/>
  <c r="G17" i="6"/>
  <c r="F17" i="6"/>
  <c r="E17" i="6"/>
  <c r="D17" i="6"/>
  <c r="C17" i="6"/>
  <c r="I16" i="6"/>
  <c r="H16" i="6"/>
  <c r="G16" i="6"/>
  <c r="F16" i="6"/>
  <c r="E16" i="6"/>
  <c r="D16" i="6"/>
  <c r="C16" i="6"/>
  <c r="I15" i="6"/>
  <c r="H15" i="6"/>
  <c r="G15" i="6"/>
  <c r="F15" i="6"/>
  <c r="E15" i="6"/>
  <c r="D15" i="6"/>
  <c r="C15" i="6"/>
  <c r="I14" i="6"/>
  <c r="H14" i="6"/>
  <c r="G14" i="6"/>
  <c r="F14" i="6"/>
  <c r="E14" i="6"/>
  <c r="D14" i="6"/>
  <c r="C14" i="6"/>
  <c r="I13" i="6"/>
  <c r="H13" i="6"/>
  <c r="G13" i="6"/>
  <c r="F13" i="6"/>
  <c r="E13" i="6"/>
  <c r="D13" i="6"/>
  <c r="C13" i="6"/>
  <c r="I12" i="6"/>
  <c r="H12" i="6"/>
  <c r="G12" i="6"/>
  <c r="F12" i="6"/>
  <c r="E12" i="6"/>
  <c r="D12" i="6"/>
  <c r="C12" i="6"/>
  <c r="I11" i="6"/>
  <c r="H11" i="6"/>
  <c r="G11" i="6"/>
  <c r="F11" i="6"/>
  <c r="E11" i="6"/>
  <c r="D11" i="6"/>
  <c r="C11" i="6"/>
  <c r="I10" i="6"/>
  <c r="H10" i="6"/>
  <c r="G10" i="6"/>
  <c r="F10" i="6"/>
  <c r="E10" i="6"/>
  <c r="D10" i="6"/>
  <c r="C10" i="6"/>
  <c r="I9" i="6"/>
  <c r="H9" i="6"/>
  <c r="G9" i="6"/>
  <c r="F9" i="6"/>
  <c r="E9" i="6"/>
  <c r="D9" i="6"/>
  <c r="C9" i="6"/>
  <c r="I8" i="6"/>
  <c r="H8" i="6"/>
  <c r="G8" i="6"/>
  <c r="F8" i="6"/>
  <c r="E8" i="6"/>
  <c r="D8" i="6"/>
  <c r="C8" i="6"/>
  <c r="I7" i="6"/>
  <c r="H7" i="6"/>
  <c r="G7" i="6"/>
  <c r="F7" i="6"/>
  <c r="E7" i="6"/>
  <c r="D7" i="6"/>
  <c r="C7" i="6"/>
  <c r="I6" i="6"/>
  <c r="H6" i="6"/>
  <c r="G6" i="6"/>
  <c r="F6" i="6"/>
  <c r="E6" i="6"/>
  <c r="D6" i="6"/>
  <c r="C6" i="6"/>
  <c r="I5" i="6"/>
  <c r="H5" i="6"/>
  <c r="G5" i="6"/>
  <c r="F5" i="6"/>
  <c r="E5" i="6"/>
  <c r="D5" i="6"/>
  <c r="C5" i="6"/>
  <c r="I4" i="6"/>
  <c r="AC22" i="6" s="1"/>
  <c r="H4" i="6"/>
  <c r="AA21" i="6" s="1"/>
  <c r="G4" i="6"/>
  <c r="Y22" i="6" s="1"/>
  <c r="F4" i="6"/>
  <c r="AB17" i="6" s="1"/>
  <c r="E4" i="6"/>
  <c r="AC13" i="6" s="1"/>
  <c r="D4" i="6"/>
  <c r="AB8" i="6" s="1"/>
  <c r="C4" i="6"/>
  <c r="AC4" i="6" s="1"/>
  <c r="G7" i="9" l="1"/>
  <c r="C16" i="9"/>
  <c r="C26" i="9"/>
  <c r="G10" i="9"/>
  <c r="G15" i="9" s="1"/>
  <c r="G17" i="9" s="1"/>
  <c r="G21" i="9" s="1"/>
  <c r="G23" i="9" s="1"/>
  <c r="Y4" i="6"/>
  <c r="AA4" i="6"/>
  <c r="Y7" i="6"/>
  <c r="AB7" i="6"/>
  <c r="Y8" i="6"/>
  <c r="Y11" i="6"/>
  <c r="AA11" i="6"/>
  <c r="AC11" i="6"/>
  <c r="Y12" i="6"/>
  <c r="AA12" i="6"/>
  <c r="AC12" i="6"/>
  <c r="Y13" i="6"/>
  <c r="AA13" i="6"/>
  <c r="Y16" i="6"/>
  <c r="AB16" i="6"/>
  <c r="Y17" i="6"/>
  <c r="Y20" i="6"/>
  <c r="AA20" i="6"/>
  <c r="AC20" i="6"/>
  <c r="Y21" i="6"/>
  <c r="AC21" i="6"/>
  <c r="D11" i="3" l="1"/>
  <c r="D10" i="3"/>
  <c r="D12" i="3" s="1"/>
  <c r="G8" i="3"/>
  <c r="D8" i="3"/>
  <c r="M5" i="3"/>
  <c r="M6" i="3"/>
  <c r="M7" i="3"/>
  <c r="K5" i="3"/>
  <c r="K6" i="3"/>
  <c r="K7" i="3"/>
  <c r="L5" i="3"/>
  <c r="L6" i="3"/>
  <c r="L7" i="3"/>
  <c r="J5" i="3"/>
  <c r="J8" i="3" s="1"/>
  <c r="J6" i="3"/>
  <c r="J7" i="3"/>
  <c r="H5" i="3"/>
  <c r="H6" i="3"/>
  <c r="E3" i="2"/>
  <c r="D3" i="2"/>
  <c r="G3" i="2" s="1"/>
  <c r="F3" i="2"/>
  <c r="F5" i="1"/>
  <c r="F25" i="1"/>
  <c r="F15" i="1"/>
  <c r="F14" i="1"/>
  <c r="F19" i="1"/>
  <c r="H8" i="3" l="1"/>
  <c r="M8" i="3"/>
  <c r="C15" i="1"/>
  <c r="C25" i="1"/>
  <c r="K8" i="3"/>
  <c r="H3" i="2"/>
  <c r="I3" i="2" s="1"/>
  <c r="C21" i="1" s="1"/>
  <c r="L8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I23" i="2" s="1"/>
  <c r="G24" i="2"/>
  <c r="G25" i="2"/>
  <c r="G26" i="2"/>
  <c r="G27" i="2"/>
  <c r="I27" i="2" s="1"/>
  <c r="G28" i="2"/>
  <c r="G29" i="2"/>
  <c r="G30" i="2"/>
  <c r="G31" i="2"/>
  <c r="I31" i="2" s="1"/>
  <c r="G32" i="2"/>
  <c r="G33" i="2"/>
  <c r="G34" i="2"/>
  <c r="G35" i="2"/>
  <c r="I35" i="2" s="1"/>
  <c r="G36" i="2"/>
  <c r="G37" i="2"/>
  <c r="G38" i="2"/>
  <c r="G39" i="2"/>
  <c r="I39" i="2" s="1"/>
  <c r="G40" i="2"/>
  <c r="G41" i="2"/>
  <c r="G42" i="2"/>
  <c r="G43" i="2"/>
  <c r="I43" i="2" s="1"/>
  <c r="G44" i="2"/>
  <c r="G45" i="2"/>
  <c r="G46" i="2"/>
  <c r="G47" i="2"/>
  <c r="I47" i="2" s="1"/>
  <c r="F21" i="1" s="1"/>
  <c r="G48" i="2"/>
  <c r="G49" i="2"/>
  <c r="G50" i="2"/>
  <c r="G51" i="2"/>
  <c r="I51" i="2" s="1"/>
  <c r="G52" i="2"/>
  <c r="G53" i="2"/>
  <c r="G54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I19" i="2" l="1"/>
  <c r="I15" i="2"/>
  <c r="I11" i="2"/>
  <c r="I7" i="2"/>
  <c r="F16" i="3"/>
  <c r="I54" i="2"/>
  <c r="I50" i="2"/>
  <c r="I46" i="2"/>
  <c r="I42" i="2"/>
  <c r="I38" i="2"/>
  <c r="I34" i="2"/>
  <c r="I30" i="2"/>
  <c r="I26" i="2"/>
  <c r="I22" i="2"/>
  <c r="I18" i="2"/>
  <c r="I14" i="2"/>
  <c r="I10" i="2"/>
  <c r="I6" i="2"/>
  <c r="F9" i="1"/>
  <c r="F11" i="1" s="1"/>
  <c r="F23" i="1" s="1"/>
  <c r="F14" i="3"/>
  <c r="I53" i="2"/>
  <c r="I49" i="2"/>
  <c r="I45" i="2"/>
  <c r="I41" i="2"/>
  <c r="I37" i="2"/>
  <c r="I33" i="2"/>
  <c r="I29" i="2"/>
  <c r="I25" i="2"/>
  <c r="I21" i="2"/>
  <c r="I17" i="2"/>
  <c r="I13" i="2"/>
  <c r="I9" i="2"/>
  <c r="I5" i="2"/>
  <c r="C9" i="1"/>
  <c r="C11" i="1" s="1"/>
  <c r="C23" i="1" s="1"/>
  <c r="I52" i="2"/>
  <c r="I48" i="2"/>
  <c r="I44" i="2"/>
  <c r="I40" i="2"/>
  <c r="I36" i="2"/>
  <c r="I32" i="2"/>
  <c r="I28" i="2"/>
  <c r="I24" i="2"/>
  <c r="I20" i="2"/>
  <c r="I16" i="2"/>
  <c r="I12" i="2"/>
  <c r="I8" i="2"/>
  <c r="I4" i="2"/>
  <c r="C14" i="1"/>
  <c r="C19" i="1" s="1"/>
</calcChain>
</file>

<file path=xl/sharedStrings.xml><?xml version="1.0" encoding="utf-8"?>
<sst xmlns="http://schemas.openxmlformats.org/spreadsheetml/2006/main" count="424" uniqueCount="276">
  <si>
    <t>O Boticário</t>
  </si>
  <si>
    <t>CÓD.:</t>
  </si>
  <si>
    <t>DESCRIÇÃO:</t>
  </si>
  <si>
    <t>FORNECEDOR</t>
  </si>
  <si>
    <t>CUSTO R$</t>
  </si>
  <si>
    <t>VENDA R$</t>
  </si>
  <si>
    <t>LUCRO R$</t>
  </si>
  <si>
    <t>REGISTRO E CADASTRO DE PRODUTOS</t>
  </si>
  <si>
    <t>QTD.:</t>
  </si>
  <si>
    <t>Make a Wish</t>
  </si>
  <si>
    <t>Malbec Black - Body Spray</t>
  </si>
  <si>
    <t>Hidratante açai - 400ml</t>
  </si>
  <si>
    <t>Creme para as Mão - Karité</t>
  </si>
  <si>
    <t>Hidratante rosas e algodão 400ml</t>
  </si>
  <si>
    <t>Hidratante nuvem - refil 400ml</t>
  </si>
  <si>
    <t>Antitranspirante nuvem</t>
  </si>
  <si>
    <t>Hidratante morango e leite - refil 400ml</t>
  </si>
  <si>
    <t>Match shampoo de proteção - liga coloridos</t>
  </si>
  <si>
    <t>Intense Oopss colonia</t>
  </si>
  <si>
    <t>Coffe Seduction - body spray</t>
  </si>
  <si>
    <t>Malbec Club - Hidratante</t>
  </si>
  <si>
    <t>Malbec Club - óleo para marba e cabelo</t>
  </si>
  <si>
    <t>Dream Hidratante - Viagem encantada</t>
  </si>
  <si>
    <t>Slash Dream - Viagem encantada</t>
  </si>
  <si>
    <t>Florata Gold - Body Spray</t>
  </si>
  <si>
    <t>Malbec tradicional - Body Spray</t>
  </si>
  <si>
    <t>Kit Malbec</t>
  </si>
  <si>
    <t>MARGEM 
CONTRICUIÇÃO</t>
  </si>
  <si>
    <t>SIMPLES
NACIONAL</t>
  </si>
  <si>
    <t>Máscara 2 looks</t>
  </si>
  <si>
    <t>Delineador super black</t>
  </si>
  <si>
    <t>Vivai</t>
  </si>
  <si>
    <t>Lápis sobrancelha c/ aportador universal</t>
  </si>
  <si>
    <t>Play boy</t>
  </si>
  <si>
    <t>Delineador em Gel c/ pincel</t>
  </si>
  <si>
    <t>Mia Make</t>
  </si>
  <si>
    <t>Lápis Universal retrátil</t>
  </si>
  <si>
    <t>Bella Femme</t>
  </si>
  <si>
    <t>Lápis Chanfrado p/ sobrancelha</t>
  </si>
  <si>
    <t>Luisance</t>
  </si>
  <si>
    <t>Batom Liquido Matte</t>
  </si>
  <si>
    <t>Mahav</t>
  </si>
  <si>
    <t>Batom Liquido Matte Confort</t>
  </si>
  <si>
    <t>Esponja para Maquigem 2unid</t>
  </si>
  <si>
    <t>esponja para Maquigem silicone</t>
  </si>
  <si>
    <t>Batom Bastão Matte</t>
  </si>
  <si>
    <t>Sombra em pó glitter</t>
  </si>
  <si>
    <t>Queen</t>
  </si>
  <si>
    <t>Max Love</t>
  </si>
  <si>
    <t>Pó Fixado HD Studio</t>
  </si>
  <si>
    <t>Kit para Sobrancelha</t>
  </si>
  <si>
    <t>Play Boy</t>
  </si>
  <si>
    <t>Kit de Sobrancelhas e Cílios</t>
  </si>
  <si>
    <t>Fenzza</t>
  </si>
  <si>
    <t>Molde para sobrancelhas 6 peças</t>
  </si>
  <si>
    <t>molde para sobrancelhas 24 peças</t>
  </si>
  <si>
    <t>Pincel - escova p/ contorno</t>
  </si>
  <si>
    <t>pincel - escova p/ corretivo</t>
  </si>
  <si>
    <t>Pincel Duplo Sombras</t>
  </si>
  <si>
    <t>Macrilan</t>
  </si>
  <si>
    <t>Carimbo para delinear gatinho</t>
  </si>
  <si>
    <t>Cat Stamp</t>
  </si>
  <si>
    <t>Prime e delineador c/ pincel</t>
  </si>
  <si>
    <t>Lápis p/ sobrancela c/ escova e molde</t>
  </si>
  <si>
    <t>Corretivo paleta 5 cores</t>
  </si>
  <si>
    <t>Paleta de sombras 10 cores matte</t>
  </si>
  <si>
    <t>Ruby Rose</t>
  </si>
  <si>
    <t>Paleta de sombras 12 cores + prime</t>
  </si>
  <si>
    <t>Paleta de sombras 10 corespretty</t>
  </si>
  <si>
    <t>Sombra atte dream 5 cores</t>
  </si>
  <si>
    <t>Paleta smoked 10 cores + lápis e pincel</t>
  </si>
  <si>
    <t>Gloss Frutt</t>
  </si>
  <si>
    <t>Base Matte</t>
  </si>
  <si>
    <t>Duo Contour</t>
  </si>
  <si>
    <t>Aluguel</t>
  </si>
  <si>
    <t>Energia</t>
  </si>
  <si>
    <t>Água</t>
  </si>
  <si>
    <t>CUSTOS FIXOS</t>
  </si>
  <si>
    <t>CUSTOS VARIÁVEIS</t>
  </si>
  <si>
    <t>FRETE</t>
  </si>
  <si>
    <t>PRODUTO</t>
  </si>
  <si>
    <t>EMBALAGEM</t>
  </si>
  <si>
    <t>Total geral</t>
  </si>
  <si>
    <t>SELECIONE O PRODUTO</t>
  </si>
  <si>
    <t>MARGEM CONTRIBUIÇÃO</t>
  </si>
  <si>
    <t>TOTAL FIXOS</t>
  </si>
  <si>
    <t>TOTAL VARIÁVEL</t>
  </si>
  <si>
    <t>PONTO EQUILIBRIO</t>
  </si>
  <si>
    <t>PREÇO DE VENDA</t>
  </si>
  <si>
    <t>Salários</t>
  </si>
  <si>
    <t>Vendedora</t>
  </si>
  <si>
    <t>Função</t>
  </si>
  <si>
    <t>Caixa</t>
  </si>
  <si>
    <t>Fonte:</t>
  </si>
  <si>
    <t>Pró Labore</t>
  </si>
  <si>
    <t>RELAÇÃO DE FUNCIONÁRIOS DA MW- Make a Wish</t>
  </si>
  <si>
    <t>Salário 
em R$</t>
  </si>
  <si>
    <t>Obs.:</t>
  </si>
  <si>
    <t>Gerente Sócia 01</t>
  </si>
  <si>
    <t>Compras Sócia 02</t>
  </si>
  <si>
    <t>https://www.salario.com.br</t>
  </si>
  <si>
    <t>Pesquisa realizada em 07/10/2019</t>
  </si>
  <si>
    <t>CALCULO COM BASE NA MÉDIA 
DOS VALORES DOS PRODUTOS</t>
  </si>
  <si>
    <t xml:space="preserve">CALCULO COM BASE NO VALOR 
ESPECÍFICO POR PRODUTO </t>
  </si>
  <si>
    <t>MÉDIA</t>
  </si>
  <si>
    <t>Vale 
transporte</t>
  </si>
  <si>
    <r>
      <t xml:space="preserve">13º salário
</t>
    </r>
    <r>
      <rPr>
        <b/>
        <sz val="8"/>
        <color theme="1"/>
        <rFont val="Calibri"/>
        <family val="2"/>
        <scheme val="minor"/>
      </rPr>
      <t>(2 parcelas)</t>
    </r>
  </si>
  <si>
    <t>INSS</t>
  </si>
  <si>
    <t>FGTS</t>
  </si>
  <si>
    <t>SAT</t>
  </si>
  <si>
    <t>TERCEIROS</t>
  </si>
  <si>
    <t>44h/sem.</t>
  </si>
  <si>
    <t>Carga 
Horária</t>
  </si>
  <si>
    <t>Registro carteira</t>
  </si>
  <si>
    <r>
      <t xml:space="preserve">Férias (30%)
</t>
    </r>
    <r>
      <rPr>
        <b/>
        <sz val="8"/>
        <color theme="1"/>
        <rFont val="Calibri"/>
        <family val="2"/>
        <scheme val="minor"/>
      </rPr>
      <t>(após 12 meses )</t>
    </r>
  </si>
  <si>
    <t>Qtde</t>
  </si>
  <si>
    <t>ENCARGOS SOCIAIS ANUAL:</t>
  </si>
  <si>
    <t>TOTAL:</t>
  </si>
  <si>
    <t>PESQUISA DE MERCADO</t>
  </si>
  <si>
    <t>Conhecer os clientes e suas preferências para adquiri uma linha de produtos
de maior aceitação no mercado.
Identificando os clientes que mais utilizam os produtos de cosméticos.</t>
  </si>
  <si>
    <t>DADOS DO ENTREVISTADO</t>
  </si>
  <si>
    <t>NOME :</t>
  </si>
  <si>
    <t>ENDEREÇO:</t>
  </si>
  <si>
    <t>RENDA FAMILIAR:</t>
  </si>
  <si>
    <t>(  ) 1-3 salário</t>
  </si>
  <si>
    <t>(  ) 4-5 salários</t>
  </si>
  <si>
    <t>(  ) 6 ou mais</t>
  </si>
  <si>
    <t>IDADE:</t>
  </si>
  <si>
    <t>(  ) 18-25</t>
  </si>
  <si>
    <t xml:space="preserve">(  ) 26-40 </t>
  </si>
  <si>
    <t>(  ) 40 ou  mais</t>
  </si>
  <si>
    <t>SEXO:</t>
  </si>
  <si>
    <t>(  ) FEMININO</t>
  </si>
  <si>
    <t>(  ) MASCULINO</t>
  </si>
  <si>
    <t>A MW - Make a Wish irá iniciar suas atividades na cidade e a pesquisa é uma primeira sondagem exploratória de aceitação de mais uma empresa no ramo de cosméticos.</t>
  </si>
  <si>
    <t>PÚBLICO ALVO: Consumidores em potencial</t>
  </si>
  <si>
    <t>ENTREVISTA DE NÚMERO : 100</t>
  </si>
  <si>
    <t>QUESTIONÁRIO</t>
  </si>
  <si>
    <t>QUAL FREQUÊNCIA VOCÊ COMPRA PRODUTOS DE COSMÉTICO?</t>
  </si>
  <si>
    <t>(  )</t>
  </si>
  <si>
    <t>Semanalmente</t>
  </si>
  <si>
    <t>Mensalmente</t>
  </si>
  <si>
    <t>Exporadicamente / se necessário</t>
  </si>
  <si>
    <t>QUAL COSMÉTICO VOCÊ FAZ MAIOR USO ?</t>
  </si>
  <si>
    <t>Cuidados para o corpo</t>
  </si>
  <si>
    <t>Maquiagem</t>
  </si>
  <si>
    <t>Cuidados para pele/face</t>
  </si>
  <si>
    <t>Perfumes</t>
  </si>
  <si>
    <t>QUAIS ITENS É DE MAIOR CONSUMO?</t>
  </si>
  <si>
    <t xml:space="preserve">Hidratante </t>
  </si>
  <si>
    <t>Delineador</t>
  </si>
  <si>
    <t>Batons / Gloss</t>
  </si>
  <si>
    <t>Esmaltes</t>
  </si>
  <si>
    <t xml:space="preserve">Sombras </t>
  </si>
  <si>
    <t xml:space="preserve">Base / Pó </t>
  </si>
  <si>
    <t>Pomadas / Gel</t>
  </si>
  <si>
    <t>Cuidados capilares</t>
  </si>
  <si>
    <t>QUAL HORÁRIO VOCÊ SE DISPÕES A FAZER COMPRAS DE COSMÉTICOS ?</t>
  </si>
  <si>
    <t>Manhã</t>
  </si>
  <si>
    <t>Fins de semana / Folga</t>
  </si>
  <si>
    <t>Tarde</t>
  </si>
  <si>
    <t>Compras Online ou APP</t>
  </si>
  <si>
    <t>OBRIGADO PELA COLABORAÇÃO</t>
  </si>
  <si>
    <t>Informamos que todos os dados colhidos são de extremo sigilo e serão utilizados apenas para o fim da pesquisa.</t>
  </si>
  <si>
    <t>Análise e definição da amostra</t>
  </si>
  <si>
    <t>1. Quem são os clientes do negócio?</t>
  </si>
  <si>
    <t>Nossos clientes são homens e mulheres que desejam estar com a saúde externa e interna em dia. Clientes que se cuidam diarimente com produtos para pele, corpo,rosto, que se embelezam com todos os cosméticos disponiveis a eles, exltandoainda mais a sua beleza e elegancia.</t>
  </si>
  <si>
    <t>2. Quais são os segmentos de clientes atendidos?</t>
  </si>
  <si>
    <t>Mulheres entre 20 e 35 anos com renda familiar de até salários minimos são nosso principal publico alvo.</t>
  </si>
  <si>
    <t>3. Quais são as características mais importantes desses clientes, que influenciam suas decisões de compra do produto ou serviço?</t>
  </si>
  <si>
    <t>Nessa pesquisa as informações de maior relevancia são as de que a mioria são mulheres com renda fixa, trabalham e não tem muita disponibilidade de horário para compras, deixando para os fins de semana ou folgas.</t>
  </si>
  <si>
    <t>4. Que outras informações relevantes sobre os clientes você julga importante incluir?</t>
  </si>
  <si>
    <t>É importante a localização que moram, afim de sabermos qual a disposição de locomoção desse cliente até o estabelecimento, e se necessitará de entrega. O gostos por marcas expecificas também é uma informção importante, afim de negociar com novos fornecedores para disponibilização em estoque.</t>
  </si>
  <si>
    <t>5. Como seu produto ou serviço pode se diferenciar aos olhos dos consumidores?</t>
  </si>
  <si>
    <t>Com preço acessivel além da mesma qualidade da concorrência.</t>
  </si>
  <si>
    <t>6. O que leva os consumidores a desejar um produto ou serviço como o que você oferece?</t>
  </si>
  <si>
    <t>As mudanças e novas tendências lançadas constantemente na mídia e redes sociais por famosos, bloguers e representantes de diversos grupos e classes sociais são a maior influência pra que o o consumidor seja influenciado a adiquirir cada vez mais, algo de uso constante ou uma novidade, afim de não se sentirem deslocados. A geração que atualmente vivemos é focada na beleza e estética, e nessa divulgação de si nas redes sociais, e por esse motivo a rede de cosméticos vem crescende constantemente. 
E os produtos que a nossa empresa oferece são os mesmos produtos cobiçados por nossos clientes, ficamos atentos as mudanção e novidades que aparecem no mercado.</t>
  </si>
  <si>
    <t>7. Faça um quadro comparativo da concorrência, como o que mostramos neste estudo. Se necessário, faça pesquisa com consumidores a esse respeito.</t>
  </si>
  <si>
    <t>EMY</t>
  </si>
  <si>
    <t>Danny</t>
  </si>
  <si>
    <t>MW</t>
  </si>
  <si>
    <t>Qualidade no atendimento</t>
  </si>
  <si>
    <t>Variedade em produtos</t>
  </si>
  <si>
    <t>Flexibilidade em adaptar-se 
aos desejos do cliente</t>
  </si>
  <si>
    <t>Preço</t>
  </si>
  <si>
    <t xml:space="preserve">8. Volte à figura apresentada no início do estudo, e veja se alguns daqueles fatores do ambiente externo afetam o negócio. Se afetarem, descreva por </t>
  </si>
  <si>
    <t>que aquele fator é importante, qual é sua influência e como você, como gestor, pretende lidar com ele.</t>
  </si>
  <si>
    <t>Os concorrentes podem ser um dos maiores fatores do ambiente externo a afetar a empresa, podendo perder vendas e até clientes fidelizados para eles. O importante é sempre estar inovando e negociando com fornecedores, prazos e valores para que o produto oferecido esteja sempre preço justo e com melhor oferta que o da concorrente.
Os clientes também são uma fonte, pois como as tendencias mudam constantemente, os clientes de faixaetaria de 18 a 25 anos tendem a acompanhar e mudar constantemente seus gostos e seu foco de compra, optando de um produto a outro, alterando assim a rotina de compras e reposição de estoque da empresa. Por isso a pesquisa de mercado deve sempre ser aplicada, e o acompanhamento de redes sociais,midias e lançamentos de produtos e tendencias novas.</t>
  </si>
  <si>
    <t>9. Faça a análise FOFA de seu negócio.</t>
  </si>
  <si>
    <t>Análise FOFA representada na próxima aba da planilha.</t>
  </si>
  <si>
    <t>Referência para a Análise e Relatório dos dados coletados.</t>
  </si>
  <si>
    <t>Ficha</t>
  </si>
  <si>
    <t xml:space="preserve">Questão 1 </t>
  </si>
  <si>
    <t>Questão 2</t>
  </si>
  <si>
    <t>Questão 3</t>
  </si>
  <si>
    <t>Questão 4</t>
  </si>
  <si>
    <t>Idade</t>
  </si>
  <si>
    <t>Sexo</t>
  </si>
  <si>
    <t>Renda</t>
  </si>
  <si>
    <t>QUESTÃO1</t>
  </si>
  <si>
    <t>QUESTÃO2</t>
  </si>
  <si>
    <t>QUESTÃO3</t>
  </si>
  <si>
    <t>QUESTÃO4</t>
  </si>
  <si>
    <t>IDADE</t>
  </si>
  <si>
    <t>SEXO</t>
  </si>
  <si>
    <t>RENDA</t>
  </si>
  <si>
    <t>Corpo</t>
  </si>
  <si>
    <t>18-25</t>
  </si>
  <si>
    <t>Feminino</t>
  </si>
  <si>
    <t>1-3 salário</t>
  </si>
  <si>
    <t>Exporadicamente</t>
  </si>
  <si>
    <t>Pele</t>
  </si>
  <si>
    <t>26-40</t>
  </si>
  <si>
    <t>Masculino</t>
  </si>
  <si>
    <t>4-5 salários</t>
  </si>
  <si>
    <t>Fds/Folga</t>
  </si>
  <si>
    <t>40+</t>
  </si>
  <si>
    <t>6 ou mais</t>
  </si>
  <si>
    <t>Online</t>
  </si>
  <si>
    <t>Sombras</t>
  </si>
  <si>
    <t>Capilares</t>
  </si>
  <si>
    <t>QUAL HORÁRIO DISPÕES A FAZER COMPRAS DE COSMÉTICOS ?</t>
  </si>
  <si>
    <t>FAIXA ETÁRIA</t>
  </si>
  <si>
    <t>F.O.F.A.</t>
  </si>
  <si>
    <t>PONTOS FORTES</t>
  </si>
  <si>
    <t>PONTOS FRACOS</t>
  </si>
  <si>
    <t>ANÁLISE INTERNA</t>
  </si>
  <si>
    <t>1.Conhecimento do segmento.
2.Atendimento com qualidade e rapidez.
3.Preço acessível.
4.Entrega.
5.Vendas pelo APP WhatsApp.</t>
  </si>
  <si>
    <t>1.Equipe reduzida.
2.Falta de estacionamento privado.
3.Variedade.</t>
  </si>
  <si>
    <t>OPORTUNIDADES</t>
  </si>
  <si>
    <t>AMEAÇAS</t>
  </si>
  <si>
    <t>ANÁLISE  EXTERNA</t>
  </si>
  <si>
    <t>1.Salões de Beleza, podem se tornar um grande consumidor dos produtos utilizados em seu estabelecimento.
2.Aumento do uso de produtos naturais.
3.Tecnologia e Mídia Social, pessoas públicas estimulam o cliente o consumo de produtos.</t>
  </si>
  <si>
    <t>1.Concorrêcia
2.Salões de Beleza, incrementao em sua rendas a venda de alguns cosméticos no próprio estabelecimento.</t>
  </si>
  <si>
    <t xml:space="preserve">Questao 1 </t>
  </si>
  <si>
    <t>Questao 2</t>
  </si>
  <si>
    <t>Questao 3</t>
  </si>
  <si>
    <t>Questao 4</t>
  </si>
  <si>
    <t>Auxiliar de Limpeza</t>
  </si>
  <si>
    <t>Terceirizado</t>
  </si>
  <si>
    <t>Vigilante</t>
  </si>
  <si>
    <t>44h/sem</t>
  </si>
  <si>
    <t>Produtos de limpeza</t>
  </si>
  <si>
    <t>EPI</t>
  </si>
  <si>
    <t>Alimentação</t>
  </si>
  <si>
    <t>Transporte</t>
  </si>
  <si>
    <t>Simples Nacional</t>
  </si>
  <si>
    <t>TRIBUTOS</t>
  </si>
  <si>
    <t>ISS</t>
  </si>
  <si>
    <t>PIS</t>
  </si>
  <si>
    <t>COFINS</t>
  </si>
  <si>
    <t>IRPJ</t>
  </si>
  <si>
    <t>CSLL</t>
  </si>
  <si>
    <t>Carga 
Horária 
Mensal</t>
  </si>
  <si>
    <t>Custo funcionários</t>
  </si>
  <si>
    <t>Despesas Vigilante</t>
  </si>
  <si>
    <t>Despesas Limpeza</t>
  </si>
  <si>
    <t>Tributos</t>
  </si>
  <si>
    <t>Total</t>
  </si>
  <si>
    <t>Empresa de prestação de serviços</t>
  </si>
  <si>
    <t>24h/sem</t>
  </si>
  <si>
    <t>180</t>
  </si>
  <si>
    <t>Férias (30%)
(diluido em 12 meses )</t>
  </si>
  <si>
    <t>13º salário
(diluido em 12 meses)</t>
  </si>
  <si>
    <t>Custos total</t>
  </si>
  <si>
    <t>DESPESAS - Auxiliar de limpeza</t>
  </si>
  <si>
    <t>DESPESAS - Vigilante</t>
  </si>
  <si>
    <t>SIMPLES NACIONAL
JÁ INCLUSO TERCEIROS</t>
  </si>
  <si>
    <t>Lucro</t>
  </si>
  <si>
    <t>receita liquida</t>
  </si>
  <si>
    <t>Receita Bruta</t>
  </si>
  <si>
    <t>horas a vender</t>
  </si>
  <si>
    <t>VALOR HORA</t>
  </si>
  <si>
    <t>ENCARGOS MENSAL:</t>
  </si>
  <si>
    <t>ENCARGOS SOCIAIS</t>
  </si>
  <si>
    <t>Empresa de terceirização de serviços de vigilancia e limpeza.
 Oferecemos o serviço que precisa para a sua empresa a partir das sua necessidades. Trabalhamos com contrato de carga horária mensal.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</si>
</sst>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R$ &quot;* #,##0.00_);_(&quot;R$ &quot;* \(#,##0.00\);_(&quot;R$ &quot;* &quot;-&quot;??_);_(@_)"/>
    <numFmt numFmtId="165" formatCode="_(* #,##0.00_);_(* \(#,##0.00\);_(* &quot;-&quot;??_);_(@_)"/>
    <numFmt numFmtId="166" formatCode="_(* #,##0_);_(* \(#,##0\);_(* &quot;-&quot;??_);_(@_)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0"/>
      <color theme="9" tint="0.59999389629810485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</cellStyleXfs>
  <cellXfs count="324">
    <xf numFmtId="0" fontId="0" fillId="0" borderId="0" xfId="0"/>
    <xf numFmtId="164" fontId="0" fillId="0" borderId="0" xfId="1" applyFont="1"/>
    <xf numFmtId="0" fontId="3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164" fontId="0" fillId="2" borderId="0" xfId="1" applyFont="1" applyFill="1"/>
    <xf numFmtId="0" fontId="3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164" fontId="2" fillId="3" borderId="1" xfId="1" applyFont="1" applyFill="1" applyBorder="1" applyAlignment="1">
      <alignment horizontal="center" wrapText="1"/>
    </xf>
    <xf numFmtId="164" fontId="2" fillId="3" borderId="1" xfId="1" applyFont="1" applyFill="1" applyBorder="1" applyAlignment="1">
      <alignment wrapText="1"/>
    </xf>
    <xf numFmtId="0" fontId="0" fillId="2" borderId="1" xfId="0" applyFill="1" applyBorder="1" applyAlignment="1">
      <alignment horizontal="left"/>
    </xf>
    <xf numFmtId="0" fontId="3" fillId="2" borderId="1" xfId="0" applyFont="1" applyFill="1" applyBorder="1"/>
    <xf numFmtId="0" fontId="0" fillId="2" borderId="1" xfId="0" applyFill="1" applyBorder="1"/>
    <xf numFmtId="164" fontId="0" fillId="2" borderId="1" xfId="1" applyFont="1" applyFill="1" applyBorder="1"/>
    <xf numFmtId="0" fontId="0" fillId="2" borderId="1" xfId="0" applyFill="1" applyBorder="1" applyAlignment="1">
      <alignment horizontal="center"/>
    </xf>
    <xf numFmtId="164" fontId="3" fillId="2" borderId="1" xfId="1" applyFont="1" applyFill="1" applyBorder="1"/>
    <xf numFmtId="164" fontId="3" fillId="2" borderId="0" xfId="1" applyFont="1" applyFill="1"/>
    <xf numFmtId="164" fontId="3" fillId="0" borderId="0" xfId="1" applyFont="1"/>
    <xf numFmtId="0" fontId="0" fillId="0" borderId="0" xfId="0" applyFill="1"/>
    <xf numFmtId="0" fontId="4" fillId="3" borderId="2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5" fillId="3" borderId="4" xfId="0" applyFont="1" applyFill="1" applyBorder="1" applyAlignment="1">
      <alignment vertical="top"/>
    </xf>
    <xf numFmtId="164" fontId="5" fillId="3" borderId="3" xfId="1" applyFont="1" applyFill="1" applyBorder="1" applyAlignment="1">
      <alignment vertical="top"/>
    </xf>
    <xf numFmtId="164" fontId="2" fillId="3" borderId="1" xfId="1" applyFont="1" applyFill="1" applyBorder="1" applyAlignment="1">
      <alignment vertical="center"/>
    </xf>
    <xf numFmtId="164" fontId="2" fillId="3" borderId="1" xfId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164" fontId="0" fillId="5" borderId="1" xfId="1" applyFont="1" applyFill="1" applyBorder="1"/>
    <xf numFmtId="164" fontId="0" fillId="4" borderId="1" xfId="1" applyFont="1" applyFill="1" applyBorder="1"/>
    <xf numFmtId="0" fontId="3" fillId="4" borderId="1" xfId="0" applyFont="1" applyFill="1" applyBorder="1"/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3" fillId="5" borderId="1" xfId="0" applyFont="1" applyFill="1" applyBorder="1"/>
    <xf numFmtId="0" fontId="3" fillId="6" borderId="1" xfId="0" applyFont="1" applyFill="1" applyBorder="1"/>
    <xf numFmtId="164" fontId="0" fillId="6" borderId="1" xfId="1" applyFont="1" applyFill="1" applyBorder="1"/>
    <xf numFmtId="1" fontId="3" fillId="6" borderId="1" xfId="0" applyNumberFormat="1" applyFont="1" applyFill="1" applyBorder="1"/>
    <xf numFmtId="164" fontId="3" fillId="6" borderId="1" xfId="1" applyFont="1" applyFill="1" applyBorder="1"/>
    <xf numFmtId="164" fontId="0" fillId="0" borderId="0" xfId="1" applyFont="1" applyFill="1"/>
    <xf numFmtId="14" fontId="0" fillId="0" borderId="0" xfId="0" applyNumberFormat="1"/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164" fontId="3" fillId="7" borderId="1" xfId="1" applyFont="1" applyFill="1" applyBorder="1" applyAlignment="1">
      <alignment horizontal="center" vertical="center" wrapText="1"/>
    </xf>
    <xf numFmtId="0" fontId="8" fillId="0" borderId="0" xfId="3" applyAlignment="1" applyProtection="1"/>
    <xf numFmtId="164" fontId="0" fillId="5" borderId="1" xfId="1" applyNumberFormat="1" applyFont="1" applyFill="1" applyBorder="1"/>
    <xf numFmtId="0" fontId="0" fillId="0" borderId="7" xfId="0" applyBorder="1"/>
    <xf numFmtId="0" fontId="0" fillId="0" borderId="10" xfId="0" applyFill="1" applyBorder="1"/>
    <xf numFmtId="0" fontId="0" fillId="0" borderId="0" xfId="0" applyBorder="1"/>
    <xf numFmtId="0" fontId="3" fillId="0" borderId="0" xfId="0" applyFont="1" applyBorder="1" applyAlignment="1">
      <alignment vertical="center"/>
    </xf>
    <xf numFmtId="0" fontId="0" fillId="0" borderId="21" xfId="0" applyFill="1" applyBorder="1"/>
    <xf numFmtId="0" fontId="0" fillId="0" borderId="22" xfId="0" applyFill="1" applyBorder="1" applyAlignment="1">
      <alignment horizontal="left"/>
    </xf>
    <xf numFmtId="0" fontId="0" fillId="0" borderId="23" xfId="0" applyFill="1" applyBorder="1" applyAlignment="1">
      <alignment horizontal="left"/>
    </xf>
    <xf numFmtId="0" fontId="10" fillId="0" borderId="0" xfId="0" applyFont="1"/>
    <xf numFmtId="164" fontId="14" fillId="2" borderId="1" xfId="1" applyFont="1" applyFill="1" applyBorder="1" applyAlignment="1">
      <alignment horizontal="center"/>
    </xf>
    <xf numFmtId="0" fontId="0" fillId="2" borderId="4" xfId="0" applyFill="1" applyBorder="1" applyAlignment="1"/>
    <xf numFmtId="0" fontId="0" fillId="2" borderId="3" xfId="0" applyFill="1" applyBorder="1" applyAlignment="1"/>
    <xf numFmtId="0" fontId="0" fillId="2" borderId="0" xfId="0" applyFill="1" applyBorder="1"/>
    <xf numFmtId="0" fontId="15" fillId="2" borderId="1" xfId="0" applyFont="1" applyFill="1" applyBorder="1" applyAlignment="1">
      <alignment horizontal="center"/>
    </xf>
    <xf numFmtId="164" fontId="15" fillId="2" borderId="1" xfId="1" applyFont="1" applyFill="1" applyBorder="1" applyAlignment="1">
      <alignment horizontal="center"/>
    </xf>
    <xf numFmtId="0" fontId="17" fillId="2" borderId="1" xfId="0" applyFont="1" applyFill="1" applyBorder="1"/>
    <xf numFmtId="0" fontId="17" fillId="2" borderId="1" xfId="0" applyFont="1" applyFill="1" applyBorder="1" applyAlignment="1">
      <alignment horizontal="center"/>
    </xf>
    <xf numFmtId="164" fontId="17" fillId="2" borderId="1" xfId="1" applyFont="1" applyFill="1" applyBorder="1" applyAlignment="1">
      <alignment horizontal="center"/>
    </xf>
    <xf numFmtId="164" fontId="17" fillId="2" borderId="1" xfId="1" applyNumberFormat="1" applyFont="1" applyFill="1" applyBorder="1" applyAlignment="1">
      <alignment horizontal="center"/>
    </xf>
    <xf numFmtId="0" fontId="17" fillId="0" borderId="0" xfId="0" applyFont="1"/>
    <xf numFmtId="0" fontId="15" fillId="2" borderId="1" xfId="0" applyFont="1" applyFill="1" applyBorder="1"/>
    <xf numFmtId="164" fontId="15" fillId="2" borderId="1" xfId="0" applyNumberFormat="1" applyFont="1" applyFill="1" applyBorder="1" applyAlignment="1">
      <alignment horizontal="center"/>
    </xf>
    <xf numFmtId="0" fontId="15" fillId="0" borderId="0" xfId="0" applyFont="1"/>
    <xf numFmtId="0" fontId="0" fillId="7" borderId="6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0" xfId="0" applyFill="1" applyBorder="1"/>
    <xf numFmtId="0" fontId="11" fillId="2" borderId="26" xfId="0" applyFont="1" applyFill="1" applyBorder="1"/>
    <xf numFmtId="0" fontId="15" fillId="2" borderId="27" xfId="0" applyFont="1" applyFill="1" applyBorder="1" applyAlignment="1"/>
    <xf numFmtId="0" fontId="15" fillId="2" borderId="27" xfId="0" applyFont="1" applyFill="1" applyBorder="1"/>
    <xf numFmtId="0" fontId="0" fillId="2" borderId="27" xfId="0" applyFill="1" applyBorder="1"/>
    <xf numFmtId="0" fontId="0" fillId="2" borderId="28" xfId="0" applyFill="1" applyBorder="1"/>
    <xf numFmtId="0" fontId="0" fillId="0" borderId="0" xfId="0" applyFill="1" applyBorder="1"/>
    <xf numFmtId="0" fontId="11" fillId="2" borderId="29" xfId="0" applyFont="1" applyFill="1" applyBorder="1"/>
    <xf numFmtId="0" fontId="0" fillId="2" borderId="4" xfId="0" applyFill="1" applyBorder="1"/>
    <xf numFmtId="0" fontId="0" fillId="2" borderId="30" xfId="0" applyFill="1" applyBorder="1"/>
    <xf numFmtId="0" fontId="0" fillId="0" borderId="0" xfId="0" applyFill="1" applyBorder="1" applyAlignment="1"/>
    <xf numFmtId="0" fontId="11" fillId="2" borderId="9" xfId="0" applyFont="1" applyFill="1" applyBorder="1"/>
    <xf numFmtId="0" fontId="16" fillId="2" borderId="0" xfId="0" applyFont="1" applyFill="1" applyBorder="1" applyAlignment="1">
      <alignment horizontal="right"/>
    </xf>
    <xf numFmtId="0" fontId="16" fillId="2" borderId="4" xfId="0" applyFont="1" applyFill="1" applyBorder="1" applyAlignment="1">
      <alignment horizontal="left"/>
    </xf>
    <xf numFmtId="0" fontId="11" fillId="2" borderId="31" xfId="0" applyFont="1" applyFill="1" applyBorder="1"/>
    <xf numFmtId="0" fontId="15" fillId="2" borderId="32" xfId="0" applyFont="1" applyFill="1" applyBorder="1" applyAlignment="1">
      <alignment horizontal="left"/>
    </xf>
    <xf numFmtId="0" fontId="15" fillId="2" borderId="32" xfId="0" applyFont="1" applyFill="1" applyBorder="1" applyAlignment="1">
      <alignment horizontal="center"/>
    </xf>
    <xf numFmtId="0" fontId="15" fillId="2" borderId="32" xfId="0" applyFont="1" applyFill="1" applyBorder="1"/>
    <xf numFmtId="0" fontId="11" fillId="2" borderId="12" xfId="0" applyFont="1" applyFill="1" applyBorder="1" applyAlignment="1">
      <alignment horizontal="right"/>
    </xf>
    <xf numFmtId="0" fontId="16" fillId="2" borderId="12" xfId="0" applyFont="1" applyFill="1" applyBorder="1" applyAlignment="1">
      <alignment horizontal="left"/>
    </xf>
    <xf numFmtId="0" fontId="16" fillId="2" borderId="13" xfId="0" applyFont="1" applyFill="1" applyBorder="1" applyAlignment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3" fillId="7" borderId="27" xfId="0" applyFont="1" applyFill="1" applyBorder="1"/>
    <xf numFmtId="0" fontId="0" fillId="7" borderId="27" xfId="0" applyFill="1" applyBorder="1"/>
    <xf numFmtId="0" fontId="3" fillId="7" borderId="0" xfId="0" applyFont="1" applyFill="1" applyBorder="1"/>
    <xf numFmtId="0" fontId="0" fillId="2" borderId="19" xfId="0" applyFill="1" applyBorder="1" applyAlignment="1">
      <alignment horizontal="right"/>
    </xf>
    <xf numFmtId="0" fontId="15" fillId="2" borderId="0" xfId="0" applyFont="1" applyFill="1" applyBorder="1"/>
    <xf numFmtId="0" fontId="0" fillId="2" borderId="24" xfId="0" applyFill="1" applyBorder="1"/>
    <xf numFmtId="0" fontId="0" fillId="2" borderId="20" xfId="0" applyFill="1" applyBorder="1"/>
    <xf numFmtId="0" fontId="0" fillId="2" borderId="25" xfId="0" applyFill="1" applyBorder="1"/>
    <xf numFmtId="0" fontId="0" fillId="2" borderId="36" xfId="0" applyFill="1" applyBorder="1"/>
    <xf numFmtId="0" fontId="0" fillId="2" borderId="0" xfId="0" applyFill="1" applyBorder="1" applyAlignment="1">
      <alignment horizontal="right"/>
    </xf>
    <xf numFmtId="0" fontId="0" fillId="2" borderId="20" xfId="0" applyFill="1" applyBorder="1" applyAlignment="1">
      <alignment horizontal="left"/>
    </xf>
    <xf numFmtId="0" fontId="21" fillId="2" borderId="25" xfId="0" applyFont="1" applyFill="1" applyBorder="1"/>
    <xf numFmtId="0" fontId="15" fillId="2" borderId="0" xfId="0" applyFont="1" applyFill="1"/>
    <xf numFmtId="0" fontId="0" fillId="7" borderId="11" xfId="0" applyFill="1" applyBorder="1" applyAlignment="1">
      <alignment horizontal="left"/>
    </xf>
    <xf numFmtId="0" fontId="0" fillId="7" borderId="13" xfId="0" applyFill="1" applyBorder="1" applyAlignment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16" fillId="0" borderId="0" xfId="0" applyFont="1" applyBorder="1"/>
    <xf numFmtId="0" fontId="16" fillId="0" borderId="0" xfId="0" applyFont="1"/>
    <xf numFmtId="10" fontId="25" fillId="0" borderId="19" xfId="0" applyNumberFormat="1" applyFont="1" applyBorder="1"/>
    <xf numFmtId="49" fontId="26" fillId="0" borderId="0" xfId="0" applyNumberFormat="1" applyFont="1" applyBorder="1" applyAlignment="1">
      <alignment horizontal="center" vertical="top" wrapText="1"/>
    </xf>
    <xf numFmtId="49" fontId="26" fillId="0" borderId="24" xfId="0" applyNumberFormat="1" applyFont="1" applyBorder="1" applyAlignment="1">
      <alignment horizontal="center" vertical="top" wrapText="1"/>
    </xf>
    <xf numFmtId="0" fontId="0" fillId="0" borderId="19" xfId="0" applyBorder="1" applyAlignment="1"/>
    <xf numFmtId="0" fontId="2" fillId="3" borderId="17" xfId="0" applyFont="1" applyFill="1" applyBorder="1" applyAlignment="1">
      <alignment horizontal="center"/>
    </xf>
    <xf numFmtId="0" fontId="0" fillId="0" borderId="0" xfId="0" applyBorder="1" applyAlignment="1"/>
    <xf numFmtId="0" fontId="0" fillId="0" borderId="24" xfId="0" applyBorder="1" applyAlignment="1"/>
    <xf numFmtId="0" fontId="27" fillId="3" borderId="2" xfId="0" applyFont="1" applyFill="1" applyBorder="1" applyAlignment="1">
      <alignment vertical="center"/>
    </xf>
    <xf numFmtId="0" fontId="0" fillId="2" borderId="26" xfId="0" applyFont="1" applyFill="1" applyBorder="1" applyAlignment="1">
      <alignment horizontal="center" vertical="center"/>
    </xf>
    <xf numFmtId="0" fontId="0" fillId="7" borderId="27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0" xfId="0" applyAlignment="1">
      <alignment vertical="center"/>
    </xf>
    <xf numFmtId="0" fontId="0" fillId="2" borderId="29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8" borderId="30" xfId="0" applyFont="1" applyFill="1" applyBorder="1" applyAlignment="1">
      <alignment horizontal="center" vertical="center"/>
    </xf>
    <xf numFmtId="0" fontId="27" fillId="3" borderId="2" xfId="0" applyFont="1" applyFill="1" applyBorder="1" applyAlignment="1">
      <alignment wrapText="1"/>
    </xf>
    <xf numFmtId="0" fontId="0" fillId="2" borderId="31" xfId="0" applyFont="1" applyFill="1" applyBorder="1" applyAlignment="1">
      <alignment horizontal="center" vertical="center"/>
    </xf>
    <xf numFmtId="0" fontId="0" fillId="7" borderId="32" xfId="0" applyFont="1" applyFill="1" applyBorder="1" applyAlignment="1">
      <alignment horizontal="center" vertical="center"/>
    </xf>
    <xf numFmtId="0" fontId="0" fillId="8" borderId="37" xfId="0" applyFont="1" applyFill="1" applyBorder="1" applyAlignment="1">
      <alignment horizontal="center" vertical="center"/>
    </xf>
    <xf numFmtId="0" fontId="0" fillId="0" borderId="20" xfId="0" applyBorder="1"/>
    <xf numFmtId="0" fontId="0" fillId="0" borderId="25" xfId="0" applyFill="1" applyBorder="1"/>
    <xf numFmtId="0" fontId="0" fillId="0" borderId="25" xfId="0" applyBorder="1"/>
    <xf numFmtId="0" fontId="0" fillId="0" borderId="36" xfId="0" applyBorder="1"/>
    <xf numFmtId="0" fontId="7" fillId="0" borderId="0" xfId="0" applyFont="1"/>
    <xf numFmtId="49" fontId="3" fillId="0" borderId="0" xfId="0" applyNumberFormat="1" applyFont="1" applyAlignment="1">
      <alignment horizontal="center"/>
    </xf>
    <xf numFmtId="0" fontId="29" fillId="0" borderId="0" xfId="0" applyFont="1" applyAlignment="1">
      <alignment vertical="center"/>
    </xf>
    <xf numFmtId="49" fontId="9" fillId="10" borderId="38" xfId="0" applyNumberFormat="1" applyFont="1" applyFill="1" applyBorder="1" applyAlignment="1">
      <alignment horizontal="center" vertical="center"/>
    </xf>
    <xf numFmtId="0" fontId="9" fillId="10" borderId="39" xfId="0" applyFont="1" applyFill="1" applyBorder="1" applyAlignment="1">
      <alignment horizontal="center" vertical="center"/>
    </xf>
    <xf numFmtId="0" fontId="9" fillId="10" borderId="40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49" fontId="3" fillId="10" borderId="18" xfId="0" applyNumberFormat="1" applyFont="1" applyFill="1" applyBorder="1" applyAlignment="1">
      <alignment horizontal="center"/>
    </xf>
    <xf numFmtId="0" fontId="15" fillId="5" borderId="18" xfId="0" applyFont="1" applyFill="1" applyBorder="1" applyAlignment="1">
      <alignment horizontal="center"/>
    </xf>
    <xf numFmtId="0" fontId="16" fillId="0" borderId="9" xfId="0" applyFont="1" applyBorder="1"/>
    <xf numFmtId="0" fontId="15" fillId="0" borderId="0" xfId="0" applyFont="1" applyBorder="1"/>
    <xf numFmtId="0" fontId="15" fillId="0" borderId="10" xfId="0" applyFont="1" applyFill="1" applyBorder="1"/>
    <xf numFmtId="0" fontId="16" fillId="0" borderId="10" xfId="0" applyFont="1" applyFill="1" applyBorder="1"/>
    <xf numFmtId="166" fontId="3" fillId="4" borderId="1" xfId="2" applyNumberFormat="1" applyFont="1" applyFill="1" applyBorder="1" applyAlignment="1"/>
    <xf numFmtId="0" fontId="15" fillId="4" borderId="1" xfId="0" applyFont="1" applyFill="1" applyBorder="1"/>
    <xf numFmtId="166" fontId="3" fillId="0" borderId="0" xfId="2" applyNumberFormat="1" applyFont="1" applyFill="1" applyBorder="1" applyAlignment="1"/>
    <xf numFmtId="49" fontId="3" fillId="10" borderId="1" xfId="0" applyNumberFormat="1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16" fillId="0" borderId="4" xfId="0" applyFont="1" applyBorder="1" applyAlignment="1"/>
    <xf numFmtId="0" fontId="16" fillId="0" borderId="11" xfId="0" applyFont="1" applyBorder="1"/>
    <xf numFmtId="0" fontId="15" fillId="0" borderId="12" xfId="0" applyFont="1" applyBorder="1"/>
    <xf numFmtId="0" fontId="16" fillId="0" borderId="12" xfId="0" applyFont="1" applyBorder="1"/>
    <xf numFmtId="0" fontId="16" fillId="0" borderId="13" xfId="0" applyFont="1" applyFill="1" applyBorder="1"/>
    <xf numFmtId="0" fontId="15" fillId="0" borderId="13" xfId="0" applyFont="1" applyFill="1" applyBorder="1"/>
    <xf numFmtId="0" fontId="0" fillId="0" borderId="13" xfId="0" applyFill="1" applyBorder="1"/>
    <xf numFmtId="166" fontId="3" fillId="13" borderId="1" xfId="2" applyNumberFormat="1" applyFont="1" applyFill="1" applyBorder="1" applyAlignment="1"/>
    <xf numFmtId="0" fontId="3" fillId="13" borderId="1" xfId="0" applyFont="1" applyFill="1" applyBorder="1" applyAlignment="1">
      <alignment horizontal="center"/>
    </xf>
    <xf numFmtId="0" fontId="15" fillId="0" borderId="10" xfId="0" applyFont="1" applyBorder="1"/>
    <xf numFmtId="0" fontId="3" fillId="6" borderId="1" xfId="0" applyFont="1" applyFill="1" applyBorder="1" applyAlignment="1">
      <alignment horizontal="center"/>
    </xf>
    <xf numFmtId="0" fontId="15" fillId="6" borderId="1" xfId="0" applyFont="1" applyFill="1" applyBorder="1"/>
    <xf numFmtId="0" fontId="16" fillId="0" borderId="0" xfId="0" applyFont="1" applyBorder="1" applyAlignment="1">
      <alignment horizontal="right"/>
    </xf>
    <xf numFmtId="0" fontId="16" fillId="0" borderId="0" xfId="0" applyFont="1" applyBorder="1" applyAlignment="1">
      <alignment horizontal="left"/>
    </xf>
    <xf numFmtId="0" fontId="3" fillId="5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/>
    </xf>
    <xf numFmtId="0" fontId="16" fillId="17" borderId="1" xfId="0" applyFont="1" applyFill="1" applyBorder="1"/>
    <xf numFmtId="0" fontId="16" fillId="13" borderId="1" xfId="0" applyFont="1" applyFill="1" applyBorder="1"/>
    <xf numFmtId="0" fontId="9" fillId="0" borderId="0" xfId="0" applyFont="1" applyBorder="1"/>
    <xf numFmtId="0" fontId="29" fillId="3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3" borderId="1" xfId="0" applyFont="1" applyFill="1" applyBorder="1" applyAlignment="1">
      <alignment textRotation="255" wrapText="1"/>
    </xf>
    <xf numFmtId="0" fontId="2" fillId="0" borderId="0" xfId="0" applyFont="1" applyFill="1" applyBorder="1" applyAlignment="1">
      <alignment textRotation="255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textRotation="255" wrapText="1"/>
    </xf>
    <xf numFmtId="0" fontId="0" fillId="0" borderId="0" xfId="0" applyFill="1" applyAlignment="1">
      <alignment textRotation="255" wrapText="1"/>
    </xf>
    <xf numFmtId="0" fontId="9" fillId="10" borderId="5" xfId="0" applyFont="1" applyFill="1" applyBorder="1" applyAlignment="1">
      <alignment horizontal="center" vertical="center"/>
    </xf>
    <xf numFmtId="0" fontId="9" fillId="10" borderId="41" xfId="0" applyFont="1" applyFill="1" applyBorder="1" applyAlignment="1">
      <alignment horizontal="center" vertical="center"/>
    </xf>
    <xf numFmtId="0" fontId="3" fillId="10" borderId="42" xfId="0" applyFont="1" applyFill="1" applyBorder="1" applyAlignment="1">
      <alignment horizontal="center"/>
    </xf>
    <xf numFmtId="0" fontId="0" fillId="5" borderId="36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43" xfId="0" applyFill="1" applyBorder="1" applyAlignment="1">
      <alignment horizontal="center"/>
    </xf>
    <xf numFmtId="0" fontId="3" fillId="10" borderId="44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45" xfId="0" applyFill="1" applyBorder="1" applyAlignment="1">
      <alignment horizontal="center"/>
    </xf>
    <xf numFmtId="0" fontId="3" fillId="0" borderId="0" xfId="0" applyFont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 wrapText="1"/>
    </xf>
    <xf numFmtId="164" fontId="13" fillId="7" borderId="1" xfId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left"/>
    </xf>
    <xf numFmtId="0" fontId="15" fillId="2" borderId="2" xfId="0" applyFont="1" applyFill="1" applyBorder="1" applyAlignment="1">
      <alignment horizontal="left"/>
    </xf>
    <xf numFmtId="0" fontId="15" fillId="2" borderId="3" xfId="0" applyFont="1" applyFill="1" applyBorder="1" applyAlignment="1">
      <alignment horizontal="left"/>
    </xf>
    <xf numFmtId="49" fontId="14" fillId="2" borderId="1" xfId="1" applyNumberFormat="1" applyFont="1" applyFill="1" applyBorder="1" applyAlignment="1">
      <alignment horizontal="center"/>
    </xf>
    <xf numFmtId="164" fontId="15" fillId="2" borderId="18" xfId="1" applyFont="1" applyFill="1" applyBorder="1" applyAlignment="1"/>
    <xf numFmtId="164" fontId="15" fillId="2" borderId="1" xfId="1" applyFont="1" applyFill="1" applyBorder="1" applyAlignment="1"/>
    <xf numFmtId="9" fontId="0" fillId="0" borderId="1" xfId="0" applyNumberFormat="1" applyBorder="1"/>
    <xf numFmtId="164" fontId="0" fillId="0" borderId="1" xfId="0" applyNumberFormat="1" applyBorder="1"/>
    <xf numFmtId="10" fontId="0" fillId="0" borderId="1" xfId="0" applyNumberFormat="1" applyBorder="1"/>
    <xf numFmtId="0" fontId="0" fillId="0" borderId="1" xfId="0" applyBorder="1"/>
    <xf numFmtId="0" fontId="15" fillId="0" borderId="0" xfId="0" applyFont="1" applyFill="1" applyBorder="1" applyAlignment="1"/>
    <xf numFmtId="9" fontId="0" fillId="8" borderId="2" xfId="0" applyNumberFormat="1" applyFill="1" applyBorder="1" applyAlignment="1"/>
    <xf numFmtId="9" fontId="0" fillId="8" borderId="4" xfId="0" applyNumberFormat="1" applyFill="1" applyBorder="1" applyAlignment="1"/>
    <xf numFmtId="9" fontId="0" fillId="8" borderId="3" xfId="0" applyNumberFormat="1" applyFill="1" applyBorder="1" applyAlignment="1"/>
    <xf numFmtId="0" fontId="0" fillId="8" borderId="2" xfId="0" applyFill="1" applyBorder="1"/>
    <xf numFmtId="164" fontId="0" fillId="8" borderId="1" xfId="0" applyNumberFormat="1" applyFill="1" applyBorder="1"/>
    <xf numFmtId="164" fontId="0" fillId="8" borderId="18" xfId="0" applyNumberFormat="1" applyFill="1" applyBorder="1"/>
    <xf numFmtId="0" fontId="0" fillId="8" borderId="1" xfId="0" applyFill="1" applyBorder="1"/>
    <xf numFmtId="0" fontId="0" fillId="0" borderId="19" xfId="0" applyBorder="1"/>
    <xf numFmtId="0" fontId="0" fillId="0" borderId="24" xfId="0" applyBorder="1"/>
    <xf numFmtId="0" fontId="15" fillId="0" borderId="19" xfId="0" applyFont="1" applyFill="1" applyBorder="1" applyAlignment="1"/>
    <xf numFmtId="164" fontId="15" fillId="0" borderId="0" xfId="1" applyFont="1" applyFill="1" applyBorder="1" applyAlignment="1"/>
    <xf numFmtId="164" fontId="0" fillId="0" borderId="1" xfId="0" applyNumberFormat="1" applyFill="1" applyBorder="1"/>
    <xf numFmtId="164" fontId="0" fillId="0" borderId="1" xfId="1" applyFont="1" applyFill="1" applyBorder="1"/>
    <xf numFmtId="164" fontId="11" fillId="7" borderId="17" xfId="0" applyNumberFormat="1" applyFont="1" applyFill="1" applyBorder="1" applyAlignment="1">
      <alignment vertical="center"/>
    </xf>
    <xf numFmtId="164" fontId="11" fillId="0" borderId="34" xfId="1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164" fontId="19" fillId="0" borderId="0" xfId="0" applyNumberFormat="1" applyFont="1" applyFill="1" applyBorder="1" applyAlignment="1">
      <alignment horizontal="center" vertical="center"/>
    </xf>
    <xf numFmtId="0" fontId="23" fillId="0" borderId="19" xfId="0" applyFont="1" applyBorder="1" applyAlignment="1">
      <alignment horizontal="center" wrapText="1"/>
    </xf>
    <xf numFmtId="0" fontId="31" fillId="8" borderId="2" xfId="0" applyFont="1" applyFill="1" applyBorder="1" applyAlignment="1">
      <alignment horizontal="center"/>
    </xf>
    <xf numFmtId="0" fontId="31" fillId="8" borderId="4" xfId="0" applyFont="1" applyFill="1" applyBorder="1" applyAlignment="1">
      <alignment horizontal="center"/>
    </xf>
    <xf numFmtId="0" fontId="31" fillId="8" borderId="3" xfId="0" applyFont="1" applyFill="1" applyBorder="1" applyAlignment="1">
      <alignment horizontal="center"/>
    </xf>
    <xf numFmtId="0" fontId="15" fillId="8" borderId="2" xfId="0" applyFont="1" applyFill="1" applyBorder="1" applyAlignment="1">
      <alignment horizontal="center"/>
    </xf>
    <xf numFmtId="0" fontId="15" fillId="8" borderId="4" xfId="0" applyFont="1" applyFill="1" applyBorder="1" applyAlignment="1">
      <alignment horizontal="center"/>
    </xf>
    <xf numFmtId="0" fontId="15" fillId="8" borderId="3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left"/>
    </xf>
    <xf numFmtId="0" fontId="15" fillId="2" borderId="3" xfId="0" applyFont="1" applyFill="1" applyBorder="1" applyAlignment="1">
      <alignment horizontal="left"/>
    </xf>
    <xf numFmtId="0" fontId="11" fillId="0" borderId="34" xfId="0" applyFont="1" applyFill="1" applyBorder="1" applyAlignment="1">
      <alignment horizontal="left" vertical="center"/>
    </xf>
    <xf numFmtId="164" fontId="15" fillId="0" borderId="0" xfId="0" applyNumberFormat="1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1" fillId="7" borderId="17" xfId="0" applyFont="1" applyFill="1" applyBorder="1" applyAlignment="1">
      <alignment horizontal="left" vertical="center"/>
    </xf>
    <xf numFmtId="0" fontId="18" fillId="2" borderId="2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164" fontId="19" fillId="2" borderId="2" xfId="0" applyNumberFormat="1" applyFont="1" applyFill="1" applyBorder="1" applyAlignment="1">
      <alignment horizontal="center" vertical="center"/>
    </xf>
    <xf numFmtId="164" fontId="19" fillId="2" borderId="4" xfId="0" applyNumberFormat="1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0" fillId="0" borderId="4" xfId="0" applyBorder="1"/>
    <xf numFmtId="0" fontId="0" fillId="0" borderId="3" xfId="0" applyBorder="1"/>
    <xf numFmtId="0" fontId="15" fillId="2" borderId="4" xfId="0" applyFont="1" applyFill="1" applyBorder="1" applyAlignment="1">
      <alignment horizontal="left"/>
    </xf>
    <xf numFmtId="0" fontId="6" fillId="5" borderId="2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3" fillId="18" borderId="14" xfId="0" applyFont="1" applyFill="1" applyBorder="1" applyAlignment="1">
      <alignment horizontal="center" vertical="center" wrapText="1"/>
    </xf>
    <xf numFmtId="0" fontId="3" fillId="18" borderId="16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20" fillId="7" borderId="15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16" fillId="2" borderId="14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23" fillId="7" borderId="12" xfId="0" applyFont="1" applyFill="1" applyBorder="1" applyAlignment="1">
      <alignment horizontal="center" wrapText="1"/>
    </xf>
    <xf numFmtId="0" fontId="0" fillId="2" borderId="1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22" fillId="7" borderId="34" xfId="0" applyFont="1" applyFill="1" applyBorder="1" applyAlignment="1">
      <alignment horizontal="center"/>
    </xf>
    <xf numFmtId="0" fontId="22" fillId="2" borderId="19" xfId="0" applyFont="1" applyFill="1" applyBorder="1" applyAlignment="1">
      <alignment horizontal="left"/>
    </xf>
    <xf numFmtId="0" fontId="22" fillId="2" borderId="0" xfId="0" applyFont="1" applyFill="1" applyBorder="1" applyAlignment="1">
      <alignment horizontal="left"/>
    </xf>
    <xf numFmtId="0" fontId="22" fillId="2" borderId="24" xfId="0" applyFont="1" applyFill="1" applyBorder="1" applyAlignment="1">
      <alignment horizontal="left"/>
    </xf>
    <xf numFmtId="49" fontId="24" fillId="2" borderId="19" xfId="0" applyNumberFormat="1" applyFont="1" applyFill="1" applyBorder="1" applyAlignment="1">
      <alignment horizontal="center" vertical="center" wrapText="1"/>
    </xf>
    <xf numFmtId="49" fontId="24" fillId="2" borderId="0" xfId="0" applyNumberFormat="1" applyFont="1" applyFill="1" applyBorder="1" applyAlignment="1">
      <alignment horizontal="center" vertical="center" wrapText="1"/>
    </xf>
    <xf numFmtId="49" fontId="24" fillId="2" borderId="24" xfId="0" applyNumberFormat="1" applyFont="1" applyFill="1" applyBorder="1" applyAlignment="1">
      <alignment horizontal="center" vertical="center" wrapText="1"/>
    </xf>
    <xf numFmtId="0" fontId="25" fillId="0" borderId="19" xfId="0" applyFont="1" applyBorder="1" applyAlignment="1">
      <alignment horizontal="left" vertical="center" wrapText="1"/>
    </xf>
    <xf numFmtId="0" fontId="25" fillId="0" borderId="0" xfId="0" applyFont="1" applyBorder="1" applyAlignment="1">
      <alignment horizontal="left" vertical="center" wrapText="1"/>
    </xf>
    <xf numFmtId="0" fontId="25" fillId="0" borderId="24" xfId="0" applyFont="1" applyBorder="1" applyAlignment="1">
      <alignment horizontal="left" vertical="center" wrapText="1"/>
    </xf>
    <xf numFmtId="0" fontId="0" fillId="0" borderId="19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19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19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4" xfId="0" applyBorder="1" applyAlignment="1">
      <alignment horizontal="left"/>
    </xf>
    <xf numFmtId="0" fontId="22" fillId="2" borderId="19" xfId="0" applyFont="1" applyFill="1" applyBorder="1" applyAlignment="1">
      <alignment horizontal="left" vertical="center"/>
    </xf>
    <xf numFmtId="0" fontId="22" fillId="2" borderId="0" xfId="0" applyFont="1" applyFill="1" applyBorder="1" applyAlignment="1">
      <alignment horizontal="left" vertical="center"/>
    </xf>
    <xf numFmtId="0" fontId="22" fillId="2" borderId="24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center" vertical="center"/>
    </xf>
    <xf numFmtId="49" fontId="28" fillId="9" borderId="0" xfId="0" applyNumberFormat="1" applyFont="1" applyFill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15" fillId="13" borderId="1" xfId="0" applyFont="1" applyFill="1" applyBorder="1" applyAlignment="1">
      <alignment horizontal="left"/>
    </xf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0" fillId="5" borderId="1" xfId="0" applyFill="1" applyBorder="1" applyAlignment="1"/>
    <xf numFmtId="0" fontId="0" fillId="5" borderId="1" xfId="0" applyFill="1" applyBorder="1" applyAlignment="1">
      <alignment horizontal="left"/>
    </xf>
    <xf numFmtId="0" fontId="0" fillId="11" borderId="1" xfId="0" applyFont="1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30" fillId="0" borderId="0" xfId="0" applyFont="1" applyAlignment="1">
      <alignment horizontal="center" vertical="center"/>
    </xf>
  </cellXfs>
  <cellStyles count="4">
    <cellStyle name="Hiperlink" xfId="3" builtinId="8"/>
    <cellStyle name="Moeda" xfId="1" builtinId="4"/>
    <cellStyle name="Normal" xfId="0" builtinId="0"/>
    <cellStyle name="Vírgula" xfId="2" builtinId="3"/>
  </cellStyles>
  <dxfs count="6">
    <dxf>
      <font>
        <color rgb="FF00B0F0"/>
      </font>
    </dxf>
    <dxf>
      <font>
        <color rgb="FFC00000"/>
      </font>
    </dxf>
    <dxf>
      <border>
        <right style="thin">
          <color indexed="64"/>
        </right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onia%20Vieira/Downloads/MOD.2%20AG.6%20FICHAR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mento"/>
      <sheetName val="ANÁLISE"/>
      <sheetName val="REFERÊNCIA"/>
      <sheetName val="FOFA"/>
      <sheetName val="Banco de Dados"/>
    </sheetNames>
    <sheetDataSet>
      <sheetData sheetId="0"/>
      <sheetData sheetId="1" refreshError="1"/>
      <sheetData sheetId="2"/>
      <sheetData sheetId="3" refreshError="1"/>
      <sheetData sheetId="4">
        <row r="2">
          <cell r="B2">
            <v>2</v>
          </cell>
          <cell r="C2">
            <v>1</v>
          </cell>
          <cell r="D2">
            <v>1</v>
          </cell>
          <cell r="E2">
            <v>2</v>
          </cell>
          <cell r="F2">
            <v>1</v>
          </cell>
          <cell r="G2">
            <v>1</v>
          </cell>
          <cell r="H2">
            <v>1</v>
          </cell>
        </row>
        <row r="3">
          <cell r="B3">
            <v>1</v>
          </cell>
          <cell r="C3">
            <v>3</v>
          </cell>
          <cell r="D3">
            <v>2</v>
          </cell>
          <cell r="E3">
            <v>3</v>
          </cell>
          <cell r="F3">
            <v>2</v>
          </cell>
          <cell r="G3">
            <v>2</v>
          </cell>
          <cell r="H3">
            <v>2</v>
          </cell>
        </row>
        <row r="4">
          <cell r="B4">
            <v>2</v>
          </cell>
          <cell r="C4">
            <v>1</v>
          </cell>
          <cell r="D4">
            <v>7</v>
          </cell>
          <cell r="E4">
            <v>2</v>
          </cell>
          <cell r="F4">
            <v>1</v>
          </cell>
          <cell r="G4">
            <v>1</v>
          </cell>
          <cell r="H4">
            <v>2</v>
          </cell>
        </row>
        <row r="5">
          <cell r="B5">
            <v>3</v>
          </cell>
          <cell r="C5">
            <v>3</v>
          </cell>
          <cell r="D5">
            <v>9</v>
          </cell>
          <cell r="E5">
            <v>1</v>
          </cell>
          <cell r="F5">
            <v>2</v>
          </cell>
          <cell r="G5">
            <v>1</v>
          </cell>
          <cell r="H5">
            <v>1</v>
          </cell>
        </row>
        <row r="6">
          <cell r="B6">
            <v>2</v>
          </cell>
          <cell r="C6">
            <v>1</v>
          </cell>
          <cell r="D6">
            <v>1</v>
          </cell>
          <cell r="E6">
            <v>2</v>
          </cell>
          <cell r="F6">
            <v>1</v>
          </cell>
          <cell r="G6">
            <v>1</v>
          </cell>
          <cell r="H6">
            <v>1</v>
          </cell>
        </row>
        <row r="7">
          <cell r="B7">
            <v>3</v>
          </cell>
          <cell r="C7">
            <v>2</v>
          </cell>
          <cell r="D7">
            <v>2</v>
          </cell>
          <cell r="E7">
            <v>3</v>
          </cell>
          <cell r="F7">
            <v>2</v>
          </cell>
          <cell r="G7">
            <v>2</v>
          </cell>
          <cell r="H7">
            <v>2</v>
          </cell>
        </row>
        <row r="8">
          <cell r="B8">
            <v>2</v>
          </cell>
          <cell r="C8">
            <v>4</v>
          </cell>
          <cell r="D8">
            <v>9</v>
          </cell>
          <cell r="E8">
            <v>3</v>
          </cell>
          <cell r="F8">
            <v>3</v>
          </cell>
          <cell r="G8">
            <v>1</v>
          </cell>
          <cell r="H8">
            <v>3</v>
          </cell>
        </row>
        <row r="9">
          <cell r="B9">
            <v>1</v>
          </cell>
          <cell r="C9">
            <v>1</v>
          </cell>
          <cell r="D9">
            <v>7</v>
          </cell>
          <cell r="E9">
            <v>2</v>
          </cell>
          <cell r="F9">
            <v>1</v>
          </cell>
          <cell r="G9">
            <v>1</v>
          </cell>
          <cell r="H9">
            <v>2</v>
          </cell>
        </row>
        <row r="10">
          <cell r="B10">
            <v>1</v>
          </cell>
          <cell r="C10">
            <v>2</v>
          </cell>
          <cell r="D10">
            <v>2</v>
          </cell>
          <cell r="E10">
            <v>1</v>
          </cell>
          <cell r="F10">
            <v>2</v>
          </cell>
          <cell r="G10">
            <v>2</v>
          </cell>
          <cell r="H10">
            <v>1</v>
          </cell>
        </row>
        <row r="11">
          <cell r="B11">
            <v>2</v>
          </cell>
          <cell r="C11">
            <v>3</v>
          </cell>
          <cell r="D11">
            <v>2</v>
          </cell>
          <cell r="E11">
            <v>3</v>
          </cell>
          <cell r="F11">
            <v>1</v>
          </cell>
          <cell r="G11">
            <v>2</v>
          </cell>
          <cell r="H11">
            <v>1</v>
          </cell>
        </row>
        <row r="12">
          <cell r="B12">
            <v>2</v>
          </cell>
          <cell r="C12">
            <v>4</v>
          </cell>
          <cell r="D12">
            <v>3</v>
          </cell>
          <cell r="E12">
            <v>3</v>
          </cell>
          <cell r="F12">
            <v>3</v>
          </cell>
          <cell r="G12">
            <v>1</v>
          </cell>
          <cell r="H12">
            <v>2</v>
          </cell>
        </row>
        <row r="13">
          <cell r="B13">
            <v>2</v>
          </cell>
          <cell r="C13">
            <v>1</v>
          </cell>
          <cell r="D13">
            <v>6</v>
          </cell>
          <cell r="E13">
            <v>1</v>
          </cell>
          <cell r="F13">
            <v>1</v>
          </cell>
          <cell r="G13">
            <v>2</v>
          </cell>
          <cell r="H13">
            <v>1</v>
          </cell>
        </row>
        <row r="14">
          <cell r="B14">
            <v>3</v>
          </cell>
          <cell r="C14">
            <v>3</v>
          </cell>
          <cell r="D14">
            <v>5</v>
          </cell>
          <cell r="E14">
            <v>2</v>
          </cell>
          <cell r="F14">
            <v>2</v>
          </cell>
          <cell r="G14">
            <v>1</v>
          </cell>
          <cell r="H14">
            <v>2</v>
          </cell>
        </row>
        <row r="15">
          <cell r="B15">
            <v>1</v>
          </cell>
          <cell r="C15">
            <v>2</v>
          </cell>
          <cell r="D15">
            <v>4</v>
          </cell>
          <cell r="E15">
            <v>2</v>
          </cell>
          <cell r="F15">
            <v>1</v>
          </cell>
          <cell r="G15">
            <v>1</v>
          </cell>
          <cell r="H15">
            <v>1</v>
          </cell>
        </row>
        <row r="16">
          <cell r="B16">
            <v>2</v>
          </cell>
          <cell r="C16">
            <v>1</v>
          </cell>
          <cell r="D16">
            <v>8</v>
          </cell>
          <cell r="E16">
            <v>3</v>
          </cell>
          <cell r="F16">
            <v>2</v>
          </cell>
          <cell r="G16">
            <v>1</v>
          </cell>
          <cell r="H16">
            <v>3</v>
          </cell>
        </row>
        <row r="17">
          <cell r="B17">
            <v>3</v>
          </cell>
          <cell r="C17">
            <v>1</v>
          </cell>
          <cell r="D17">
            <v>9</v>
          </cell>
          <cell r="E17">
            <v>2</v>
          </cell>
          <cell r="F17">
            <v>1</v>
          </cell>
          <cell r="G17">
            <v>2</v>
          </cell>
          <cell r="H17">
            <v>1</v>
          </cell>
        </row>
        <row r="18">
          <cell r="B18">
            <v>1</v>
          </cell>
          <cell r="C18">
            <v>3</v>
          </cell>
          <cell r="D18">
            <v>7</v>
          </cell>
          <cell r="E18">
            <v>1</v>
          </cell>
          <cell r="F18">
            <v>2</v>
          </cell>
          <cell r="G18">
            <v>1</v>
          </cell>
          <cell r="H18">
            <v>2</v>
          </cell>
        </row>
        <row r="19">
          <cell r="B19">
            <v>2</v>
          </cell>
          <cell r="C19">
            <v>4</v>
          </cell>
          <cell r="D19">
            <v>9</v>
          </cell>
          <cell r="E19">
            <v>2</v>
          </cell>
          <cell r="F19">
            <v>1</v>
          </cell>
          <cell r="G19">
            <v>1</v>
          </cell>
          <cell r="H19">
            <v>2</v>
          </cell>
        </row>
        <row r="20">
          <cell r="B20">
            <v>3</v>
          </cell>
          <cell r="C20">
            <v>3</v>
          </cell>
          <cell r="D20">
            <v>1</v>
          </cell>
          <cell r="E20">
            <v>2</v>
          </cell>
          <cell r="F20">
            <v>1</v>
          </cell>
          <cell r="G20">
            <v>1</v>
          </cell>
          <cell r="H20">
            <v>2</v>
          </cell>
        </row>
        <row r="21">
          <cell r="B21">
            <v>1</v>
          </cell>
          <cell r="C21">
            <v>3</v>
          </cell>
          <cell r="D21">
            <v>2</v>
          </cell>
          <cell r="E21">
            <v>4</v>
          </cell>
          <cell r="F21">
            <v>1</v>
          </cell>
          <cell r="G21">
            <v>2</v>
          </cell>
          <cell r="H21">
            <v>1</v>
          </cell>
        </row>
        <row r="22">
          <cell r="B22">
            <v>2</v>
          </cell>
          <cell r="C22">
            <v>1</v>
          </cell>
          <cell r="D22">
            <v>9</v>
          </cell>
          <cell r="E22">
            <v>3</v>
          </cell>
          <cell r="F22">
            <v>2</v>
          </cell>
          <cell r="G22">
            <v>1</v>
          </cell>
          <cell r="H22">
            <v>3</v>
          </cell>
        </row>
        <row r="23">
          <cell r="B23">
            <v>3</v>
          </cell>
          <cell r="C23">
            <v>4</v>
          </cell>
          <cell r="D23">
            <v>7</v>
          </cell>
          <cell r="E23">
            <v>2</v>
          </cell>
          <cell r="F23">
            <v>1</v>
          </cell>
          <cell r="G23">
            <v>1</v>
          </cell>
          <cell r="H23">
            <v>1</v>
          </cell>
        </row>
        <row r="24">
          <cell r="B24">
            <v>2</v>
          </cell>
          <cell r="C24">
            <v>2</v>
          </cell>
          <cell r="D24">
            <v>6</v>
          </cell>
          <cell r="E24">
            <v>1</v>
          </cell>
          <cell r="F24">
            <v>2</v>
          </cell>
          <cell r="G24">
            <v>2</v>
          </cell>
          <cell r="H24">
            <v>2</v>
          </cell>
        </row>
        <row r="25">
          <cell r="B25">
            <v>2</v>
          </cell>
          <cell r="C25">
            <v>3</v>
          </cell>
          <cell r="D25">
            <v>8</v>
          </cell>
          <cell r="E25">
            <v>2</v>
          </cell>
          <cell r="F25">
            <v>1</v>
          </cell>
          <cell r="G25">
            <v>1</v>
          </cell>
          <cell r="H25">
            <v>1</v>
          </cell>
        </row>
        <row r="26">
          <cell r="B26">
            <v>2</v>
          </cell>
          <cell r="C26">
            <v>1</v>
          </cell>
          <cell r="D26">
            <v>5</v>
          </cell>
          <cell r="E26">
            <v>3</v>
          </cell>
          <cell r="F26">
            <v>3</v>
          </cell>
          <cell r="G26">
            <v>1</v>
          </cell>
          <cell r="H26">
            <v>2</v>
          </cell>
        </row>
        <row r="27">
          <cell r="B27">
            <v>1</v>
          </cell>
          <cell r="C27">
            <v>4</v>
          </cell>
          <cell r="D27">
            <v>4</v>
          </cell>
          <cell r="E27">
            <v>4</v>
          </cell>
          <cell r="F27">
            <v>2</v>
          </cell>
          <cell r="G27">
            <v>1</v>
          </cell>
          <cell r="H27">
            <v>3</v>
          </cell>
        </row>
        <row r="28">
          <cell r="B28">
            <v>2</v>
          </cell>
          <cell r="C28">
            <v>1</v>
          </cell>
          <cell r="D28">
            <v>3</v>
          </cell>
          <cell r="E28">
            <v>4</v>
          </cell>
          <cell r="F28">
            <v>2</v>
          </cell>
          <cell r="G28">
            <v>1</v>
          </cell>
          <cell r="H28">
            <v>1</v>
          </cell>
        </row>
        <row r="29">
          <cell r="B29">
            <v>2</v>
          </cell>
          <cell r="C29">
            <v>4</v>
          </cell>
          <cell r="D29">
            <v>6</v>
          </cell>
          <cell r="E29">
            <v>1</v>
          </cell>
          <cell r="F29">
            <v>1</v>
          </cell>
          <cell r="G29">
            <v>2</v>
          </cell>
          <cell r="H29">
            <v>2</v>
          </cell>
        </row>
        <row r="30">
          <cell r="B30">
            <v>1</v>
          </cell>
          <cell r="C30">
            <v>3</v>
          </cell>
          <cell r="D30">
            <v>1</v>
          </cell>
          <cell r="E30">
            <v>3</v>
          </cell>
          <cell r="F30">
            <v>3</v>
          </cell>
          <cell r="G30">
            <v>1</v>
          </cell>
          <cell r="H30">
            <v>3</v>
          </cell>
        </row>
        <row r="31">
          <cell r="B31">
            <v>2</v>
          </cell>
          <cell r="C31">
            <v>1</v>
          </cell>
          <cell r="D31">
            <v>2</v>
          </cell>
          <cell r="E31">
            <v>2</v>
          </cell>
          <cell r="F31">
            <v>2</v>
          </cell>
          <cell r="G31">
            <v>2</v>
          </cell>
          <cell r="H31">
            <v>1</v>
          </cell>
        </row>
        <row r="32">
          <cell r="B32">
            <v>1</v>
          </cell>
          <cell r="C32">
            <v>4</v>
          </cell>
          <cell r="D32">
            <v>7</v>
          </cell>
          <cell r="E32">
            <v>2</v>
          </cell>
          <cell r="F32">
            <v>1</v>
          </cell>
          <cell r="G32">
            <v>1</v>
          </cell>
          <cell r="H32">
            <v>1</v>
          </cell>
        </row>
        <row r="33">
          <cell r="B33">
            <v>2</v>
          </cell>
          <cell r="C33">
            <v>1</v>
          </cell>
          <cell r="D33">
            <v>9</v>
          </cell>
          <cell r="E33">
            <v>3</v>
          </cell>
          <cell r="F33">
            <v>2</v>
          </cell>
          <cell r="G33">
            <v>1</v>
          </cell>
          <cell r="H33">
            <v>1</v>
          </cell>
        </row>
        <row r="34">
          <cell r="B34">
            <v>1</v>
          </cell>
          <cell r="C34">
            <v>3</v>
          </cell>
          <cell r="D34">
            <v>1</v>
          </cell>
          <cell r="E34">
            <v>1</v>
          </cell>
          <cell r="F34">
            <v>1</v>
          </cell>
          <cell r="G34">
            <v>1</v>
          </cell>
          <cell r="H34">
            <v>2</v>
          </cell>
        </row>
        <row r="35">
          <cell r="B35">
            <v>3</v>
          </cell>
          <cell r="C35">
            <v>1</v>
          </cell>
          <cell r="D35">
            <v>2</v>
          </cell>
          <cell r="E35">
            <v>4</v>
          </cell>
          <cell r="F35">
            <v>2</v>
          </cell>
          <cell r="G35">
            <v>2</v>
          </cell>
          <cell r="H35">
            <v>1</v>
          </cell>
        </row>
        <row r="36">
          <cell r="B36">
            <v>2</v>
          </cell>
          <cell r="C36">
            <v>3</v>
          </cell>
          <cell r="D36">
            <v>9</v>
          </cell>
          <cell r="E36">
            <v>3</v>
          </cell>
          <cell r="F36">
            <v>3</v>
          </cell>
          <cell r="G36">
            <v>1</v>
          </cell>
          <cell r="H36">
            <v>2</v>
          </cell>
        </row>
        <row r="37">
          <cell r="B37">
            <v>2</v>
          </cell>
          <cell r="C37">
            <v>4</v>
          </cell>
          <cell r="D37">
            <v>7</v>
          </cell>
          <cell r="E37">
            <v>2</v>
          </cell>
          <cell r="F37">
            <v>1</v>
          </cell>
          <cell r="G37">
            <v>1</v>
          </cell>
          <cell r="H37">
            <v>1</v>
          </cell>
        </row>
        <row r="38">
          <cell r="B38">
            <v>1</v>
          </cell>
          <cell r="C38">
            <v>4</v>
          </cell>
          <cell r="D38">
            <v>2</v>
          </cell>
          <cell r="E38">
            <v>3</v>
          </cell>
          <cell r="F38">
            <v>2</v>
          </cell>
          <cell r="G38">
            <v>1</v>
          </cell>
          <cell r="H38">
            <v>2</v>
          </cell>
        </row>
        <row r="39">
          <cell r="B39">
            <v>1</v>
          </cell>
          <cell r="C39">
            <v>3</v>
          </cell>
          <cell r="D39">
            <v>2</v>
          </cell>
          <cell r="E39">
            <v>3</v>
          </cell>
          <cell r="F39">
            <v>3</v>
          </cell>
          <cell r="G39">
            <v>2</v>
          </cell>
          <cell r="H39">
            <v>2</v>
          </cell>
        </row>
        <row r="40">
          <cell r="B40">
            <v>2</v>
          </cell>
          <cell r="C40">
            <v>4</v>
          </cell>
          <cell r="D40">
            <v>3</v>
          </cell>
          <cell r="E40">
            <v>3</v>
          </cell>
          <cell r="F40">
            <v>1</v>
          </cell>
          <cell r="G40">
            <v>1</v>
          </cell>
          <cell r="H40">
            <v>2</v>
          </cell>
        </row>
        <row r="41">
          <cell r="B41">
            <v>2</v>
          </cell>
          <cell r="C41">
            <v>1</v>
          </cell>
          <cell r="D41">
            <v>6</v>
          </cell>
          <cell r="E41">
            <v>1</v>
          </cell>
          <cell r="F41">
            <v>2</v>
          </cell>
          <cell r="G41">
            <v>2</v>
          </cell>
          <cell r="H41">
            <v>1</v>
          </cell>
        </row>
        <row r="42">
          <cell r="B42">
            <v>1</v>
          </cell>
          <cell r="C42">
            <v>2</v>
          </cell>
          <cell r="D42">
            <v>5</v>
          </cell>
          <cell r="E42">
            <v>4</v>
          </cell>
          <cell r="F42">
            <v>1</v>
          </cell>
          <cell r="G42">
            <v>1</v>
          </cell>
          <cell r="H42">
            <v>1</v>
          </cell>
        </row>
        <row r="43">
          <cell r="B43">
            <v>2</v>
          </cell>
          <cell r="C43">
            <v>4</v>
          </cell>
          <cell r="D43">
            <v>4</v>
          </cell>
          <cell r="E43">
            <v>3</v>
          </cell>
          <cell r="F43">
            <v>2</v>
          </cell>
          <cell r="G43">
            <v>1</v>
          </cell>
          <cell r="H43">
            <v>2</v>
          </cell>
        </row>
        <row r="44">
          <cell r="B44">
            <v>2</v>
          </cell>
          <cell r="C44">
            <v>4</v>
          </cell>
          <cell r="D44">
            <v>8</v>
          </cell>
          <cell r="E44">
            <v>2</v>
          </cell>
          <cell r="F44">
            <v>1</v>
          </cell>
          <cell r="G44">
            <v>1</v>
          </cell>
          <cell r="H44">
            <v>2</v>
          </cell>
        </row>
        <row r="45">
          <cell r="B45">
            <v>2</v>
          </cell>
          <cell r="C45">
            <v>1</v>
          </cell>
          <cell r="D45">
            <v>9</v>
          </cell>
          <cell r="E45">
            <v>1</v>
          </cell>
          <cell r="F45">
            <v>2</v>
          </cell>
          <cell r="G45">
            <v>1</v>
          </cell>
          <cell r="H45">
            <v>3</v>
          </cell>
        </row>
        <row r="46">
          <cell r="B46">
            <v>1</v>
          </cell>
          <cell r="C46">
            <v>2</v>
          </cell>
          <cell r="D46">
            <v>7</v>
          </cell>
          <cell r="E46">
            <v>2</v>
          </cell>
          <cell r="F46">
            <v>1</v>
          </cell>
          <cell r="G46">
            <v>1</v>
          </cell>
          <cell r="H46">
            <v>1</v>
          </cell>
        </row>
        <row r="47">
          <cell r="B47">
            <v>2</v>
          </cell>
          <cell r="C47">
            <v>4</v>
          </cell>
          <cell r="D47">
            <v>9</v>
          </cell>
          <cell r="E47">
            <v>3</v>
          </cell>
          <cell r="F47">
            <v>2</v>
          </cell>
          <cell r="G47">
            <v>2</v>
          </cell>
          <cell r="H47">
            <v>2</v>
          </cell>
        </row>
        <row r="48">
          <cell r="B48">
            <v>3</v>
          </cell>
          <cell r="C48">
            <v>3</v>
          </cell>
          <cell r="D48">
            <v>1</v>
          </cell>
          <cell r="E48">
            <v>4</v>
          </cell>
          <cell r="F48">
            <v>1</v>
          </cell>
          <cell r="G48">
            <v>1</v>
          </cell>
          <cell r="H48">
            <v>2</v>
          </cell>
        </row>
        <row r="49">
          <cell r="B49">
            <v>2</v>
          </cell>
          <cell r="C49">
            <v>1</v>
          </cell>
          <cell r="D49">
            <v>2</v>
          </cell>
          <cell r="E49">
            <v>1</v>
          </cell>
          <cell r="F49">
            <v>2</v>
          </cell>
          <cell r="G49">
            <v>1</v>
          </cell>
          <cell r="H49">
            <v>1</v>
          </cell>
        </row>
        <row r="50">
          <cell r="B50">
            <v>3</v>
          </cell>
          <cell r="C50">
            <v>3</v>
          </cell>
          <cell r="D50">
            <v>9</v>
          </cell>
          <cell r="E50">
            <v>2</v>
          </cell>
          <cell r="F50">
            <v>1</v>
          </cell>
          <cell r="G50">
            <v>1</v>
          </cell>
          <cell r="H50">
            <v>2</v>
          </cell>
        </row>
        <row r="51">
          <cell r="B51">
            <v>2</v>
          </cell>
          <cell r="C51">
            <v>1</v>
          </cell>
          <cell r="D51">
            <v>7</v>
          </cell>
          <cell r="E51">
            <v>3</v>
          </cell>
          <cell r="F51">
            <v>2</v>
          </cell>
          <cell r="G51">
            <v>1</v>
          </cell>
          <cell r="H51">
            <v>2</v>
          </cell>
        </row>
        <row r="52">
          <cell r="B52">
            <v>1</v>
          </cell>
          <cell r="C52">
            <v>1</v>
          </cell>
          <cell r="D52">
            <v>6</v>
          </cell>
          <cell r="E52">
            <v>2</v>
          </cell>
          <cell r="F52">
            <v>1</v>
          </cell>
          <cell r="G52">
            <v>2</v>
          </cell>
          <cell r="H52">
            <v>2</v>
          </cell>
        </row>
        <row r="53">
          <cell r="B53">
            <v>1</v>
          </cell>
          <cell r="C53">
            <v>4</v>
          </cell>
          <cell r="D53">
            <v>8</v>
          </cell>
          <cell r="E53">
            <v>1</v>
          </cell>
          <cell r="F53">
            <v>2</v>
          </cell>
          <cell r="G53">
            <v>1</v>
          </cell>
          <cell r="H53">
            <v>2</v>
          </cell>
        </row>
        <row r="54">
          <cell r="B54">
            <v>2</v>
          </cell>
          <cell r="C54">
            <v>1</v>
          </cell>
          <cell r="D54">
            <v>5</v>
          </cell>
          <cell r="E54">
            <v>2</v>
          </cell>
          <cell r="F54">
            <v>1</v>
          </cell>
          <cell r="G54">
            <v>1</v>
          </cell>
          <cell r="H54">
            <v>1</v>
          </cell>
        </row>
        <row r="55">
          <cell r="B55">
            <v>2</v>
          </cell>
          <cell r="C55">
            <v>3</v>
          </cell>
          <cell r="D55">
            <v>4</v>
          </cell>
          <cell r="E55">
            <v>3</v>
          </cell>
          <cell r="F55">
            <v>2</v>
          </cell>
          <cell r="G55">
            <v>1</v>
          </cell>
          <cell r="H55">
            <v>1</v>
          </cell>
        </row>
        <row r="56">
          <cell r="B56">
            <v>2</v>
          </cell>
          <cell r="C56">
            <v>4</v>
          </cell>
          <cell r="D56">
            <v>3</v>
          </cell>
          <cell r="E56">
            <v>1</v>
          </cell>
          <cell r="F56">
            <v>1</v>
          </cell>
          <cell r="G56">
            <v>1</v>
          </cell>
          <cell r="H56">
            <v>1</v>
          </cell>
        </row>
        <row r="57">
          <cell r="B57">
            <v>3</v>
          </cell>
          <cell r="C57">
            <v>1</v>
          </cell>
          <cell r="D57">
            <v>6</v>
          </cell>
          <cell r="E57">
            <v>1</v>
          </cell>
          <cell r="F57">
            <v>2</v>
          </cell>
          <cell r="G57">
            <v>2</v>
          </cell>
          <cell r="H57">
            <v>1</v>
          </cell>
        </row>
        <row r="58">
          <cell r="B58">
            <v>1</v>
          </cell>
          <cell r="C58">
            <v>1</v>
          </cell>
          <cell r="D58">
            <v>1</v>
          </cell>
          <cell r="E58">
            <v>3</v>
          </cell>
          <cell r="F58">
            <v>3</v>
          </cell>
          <cell r="G58">
            <v>1</v>
          </cell>
          <cell r="H58">
            <v>3</v>
          </cell>
        </row>
        <row r="59">
          <cell r="B59">
            <v>2</v>
          </cell>
          <cell r="C59">
            <v>1</v>
          </cell>
          <cell r="D59">
            <v>2</v>
          </cell>
          <cell r="E59">
            <v>2</v>
          </cell>
          <cell r="F59">
            <v>1</v>
          </cell>
          <cell r="G59">
            <v>1</v>
          </cell>
          <cell r="H59">
            <v>1</v>
          </cell>
        </row>
        <row r="60">
          <cell r="B60">
            <v>3</v>
          </cell>
          <cell r="C60">
            <v>4</v>
          </cell>
          <cell r="D60">
            <v>7</v>
          </cell>
          <cell r="E60">
            <v>3</v>
          </cell>
          <cell r="F60">
            <v>2</v>
          </cell>
          <cell r="G60">
            <v>1</v>
          </cell>
          <cell r="H60">
            <v>1</v>
          </cell>
        </row>
        <row r="61">
          <cell r="B61">
            <v>1</v>
          </cell>
          <cell r="C61">
            <v>1</v>
          </cell>
          <cell r="D61">
            <v>9</v>
          </cell>
          <cell r="E61">
            <v>4</v>
          </cell>
          <cell r="F61">
            <v>1</v>
          </cell>
          <cell r="G61">
            <v>2</v>
          </cell>
          <cell r="H61">
            <v>3</v>
          </cell>
        </row>
        <row r="62">
          <cell r="B62">
            <v>2</v>
          </cell>
          <cell r="C62">
            <v>3</v>
          </cell>
          <cell r="D62">
            <v>1</v>
          </cell>
          <cell r="E62">
            <v>3</v>
          </cell>
          <cell r="F62">
            <v>3</v>
          </cell>
          <cell r="G62">
            <v>1</v>
          </cell>
          <cell r="H62">
            <v>1</v>
          </cell>
        </row>
        <row r="63">
          <cell r="B63">
            <v>3</v>
          </cell>
          <cell r="C63">
            <v>1</v>
          </cell>
          <cell r="D63">
            <v>2</v>
          </cell>
          <cell r="E63">
            <v>1</v>
          </cell>
          <cell r="F63">
            <v>1</v>
          </cell>
          <cell r="G63">
            <v>1</v>
          </cell>
          <cell r="H63">
            <v>1</v>
          </cell>
        </row>
        <row r="64">
          <cell r="B64">
            <v>1</v>
          </cell>
          <cell r="C64">
            <v>2</v>
          </cell>
          <cell r="D64">
            <v>9</v>
          </cell>
          <cell r="E64">
            <v>1</v>
          </cell>
          <cell r="F64">
            <v>2</v>
          </cell>
          <cell r="G64">
            <v>1</v>
          </cell>
          <cell r="H64">
            <v>1</v>
          </cell>
        </row>
        <row r="65">
          <cell r="B65">
            <v>2</v>
          </cell>
          <cell r="C65">
            <v>4</v>
          </cell>
          <cell r="D65">
            <v>7</v>
          </cell>
          <cell r="E65">
            <v>1</v>
          </cell>
          <cell r="F65">
            <v>1</v>
          </cell>
          <cell r="G65">
            <v>1</v>
          </cell>
          <cell r="H65">
            <v>3</v>
          </cell>
        </row>
        <row r="66">
          <cell r="B66">
            <v>3</v>
          </cell>
          <cell r="C66">
            <v>1</v>
          </cell>
          <cell r="D66">
            <v>2</v>
          </cell>
          <cell r="E66">
            <v>2</v>
          </cell>
          <cell r="F66">
            <v>2</v>
          </cell>
          <cell r="G66">
            <v>1</v>
          </cell>
          <cell r="H66">
            <v>1</v>
          </cell>
        </row>
        <row r="67">
          <cell r="B67">
            <v>2</v>
          </cell>
          <cell r="C67">
            <v>2</v>
          </cell>
          <cell r="D67">
            <v>2</v>
          </cell>
          <cell r="E67">
            <v>4</v>
          </cell>
          <cell r="F67">
            <v>1</v>
          </cell>
          <cell r="G67">
            <v>1</v>
          </cell>
          <cell r="H67">
            <v>1</v>
          </cell>
        </row>
        <row r="68">
          <cell r="B68">
            <v>2</v>
          </cell>
          <cell r="C68">
            <v>4</v>
          </cell>
          <cell r="D68">
            <v>3</v>
          </cell>
          <cell r="E68">
            <v>1</v>
          </cell>
          <cell r="F68">
            <v>2</v>
          </cell>
          <cell r="G68">
            <v>1</v>
          </cell>
          <cell r="H68">
            <v>2</v>
          </cell>
        </row>
        <row r="69">
          <cell r="B69">
            <v>2</v>
          </cell>
          <cell r="C69">
            <v>4</v>
          </cell>
          <cell r="D69">
            <v>6</v>
          </cell>
          <cell r="E69">
            <v>4</v>
          </cell>
          <cell r="F69">
            <v>1</v>
          </cell>
          <cell r="G69">
            <v>2</v>
          </cell>
          <cell r="H69">
            <v>2</v>
          </cell>
        </row>
        <row r="70">
          <cell r="B70">
            <v>1</v>
          </cell>
          <cell r="C70">
            <v>1</v>
          </cell>
          <cell r="D70">
            <v>5</v>
          </cell>
          <cell r="E70">
            <v>1</v>
          </cell>
          <cell r="F70">
            <v>1</v>
          </cell>
          <cell r="G70">
            <v>1</v>
          </cell>
          <cell r="H70">
            <v>3</v>
          </cell>
        </row>
        <row r="71">
          <cell r="B71">
            <v>2</v>
          </cell>
          <cell r="C71">
            <v>3</v>
          </cell>
          <cell r="D71">
            <v>4</v>
          </cell>
          <cell r="E71">
            <v>2</v>
          </cell>
          <cell r="F71">
            <v>1</v>
          </cell>
          <cell r="G71">
            <v>1</v>
          </cell>
          <cell r="H71">
            <v>1</v>
          </cell>
        </row>
        <row r="72">
          <cell r="B72">
            <v>2</v>
          </cell>
          <cell r="C72">
            <v>4</v>
          </cell>
          <cell r="D72">
            <v>8</v>
          </cell>
          <cell r="E72">
            <v>3</v>
          </cell>
          <cell r="F72">
            <v>2</v>
          </cell>
          <cell r="G72">
            <v>1</v>
          </cell>
          <cell r="H72">
            <v>2</v>
          </cell>
        </row>
        <row r="73">
          <cell r="B73">
            <v>1</v>
          </cell>
          <cell r="C73">
            <v>1</v>
          </cell>
          <cell r="D73">
            <v>9</v>
          </cell>
          <cell r="E73">
            <v>1</v>
          </cell>
          <cell r="F73">
            <v>1</v>
          </cell>
          <cell r="G73">
            <v>1</v>
          </cell>
          <cell r="H73">
            <v>3</v>
          </cell>
        </row>
        <row r="74">
          <cell r="B74">
            <v>2</v>
          </cell>
          <cell r="C74">
            <v>1</v>
          </cell>
          <cell r="D74">
            <v>7</v>
          </cell>
          <cell r="E74">
            <v>1</v>
          </cell>
          <cell r="F74">
            <v>2</v>
          </cell>
          <cell r="G74">
            <v>1</v>
          </cell>
          <cell r="H74">
            <v>1</v>
          </cell>
        </row>
        <row r="75">
          <cell r="B75">
            <v>1</v>
          </cell>
          <cell r="C75">
            <v>3</v>
          </cell>
          <cell r="D75">
            <v>9</v>
          </cell>
          <cell r="E75">
            <v>2</v>
          </cell>
          <cell r="F75">
            <v>1</v>
          </cell>
          <cell r="G75">
            <v>1</v>
          </cell>
          <cell r="H75">
            <v>2</v>
          </cell>
        </row>
        <row r="76">
          <cell r="B76">
            <v>2</v>
          </cell>
          <cell r="C76">
            <v>2</v>
          </cell>
          <cell r="D76">
            <v>1</v>
          </cell>
          <cell r="E76">
            <v>3</v>
          </cell>
          <cell r="F76">
            <v>3</v>
          </cell>
          <cell r="G76">
            <v>1</v>
          </cell>
          <cell r="H76">
            <v>1</v>
          </cell>
        </row>
        <row r="77">
          <cell r="B77">
            <v>1</v>
          </cell>
          <cell r="C77">
            <v>3</v>
          </cell>
          <cell r="D77">
            <v>2</v>
          </cell>
          <cell r="E77">
            <v>3</v>
          </cell>
          <cell r="F77">
            <v>2</v>
          </cell>
          <cell r="G77">
            <v>1</v>
          </cell>
          <cell r="H77">
            <v>1</v>
          </cell>
        </row>
        <row r="78">
          <cell r="B78">
            <v>3</v>
          </cell>
          <cell r="C78">
            <v>4</v>
          </cell>
          <cell r="D78">
            <v>9</v>
          </cell>
          <cell r="E78">
            <v>1</v>
          </cell>
          <cell r="F78">
            <v>2</v>
          </cell>
          <cell r="G78">
            <v>2</v>
          </cell>
          <cell r="H78">
            <v>1</v>
          </cell>
        </row>
        <row r="79">
          <cell r="B79">
            <v>2</v>
          </cell>
          <cell r="C79">
            <v>1</v>
          </cell>
          <cell r="D79">
            <v>7</v>
          </cell>
          <cell r="E79">
            <v>4</v>
          </cell>
          <cell r="F79">
            <v>1</v>
          </cell>
          <cell r="G79">
            <v>1</v>
          </cell>
          <cell r="H79">
            <v>3</v>
          </cell>
        </row>
        <row r="80">
          <cell r="B80">
            <v>2</v>
          </cell>
          <cell r="C80">
            <v>4</v>
          </cell>
          <cell r="D80">
            <v>6</v>
          </cell>
          <cell r="E80">
            <v>3</v>
          </cell>
          <cell r="F80">
            <v>3</v>
          </cell>
          <cell r="G80">
            <v>2</v>
          </cell>
          <cell r="H80">
            <v>3</v>
          </cell>
        </row>
        <row r="81">
          <cell r="B81">
            <v>1</v>
          </cell>
          <cell r="C81">
            <v>2</v>
          </cell>
          <cell r="D81">
            <v>8</v>
          </cell>
          <cell r="E81">
            <v>3</v>
          </cell>
          <cell r="F81">
            <v>2</v>
          </cell>
          <cell r="G81">
            <v>1</v>
          </cell>
          <cell r="H81">
            <v>1</v>
          </cell>
        </row>
        <row r="82">
          <cell r="B82">
            <v>1</v>
          </cell>
          <cell r="C82">
            <v>4</v>
          </cell>
          <cell r="D82">
            <v>5</v>
          </cell>
          <cell r="E82">
            <v>2</v>
          </cell>
          <cell r="F82">
            <v>1</v>
          </cell>
          <cell r="G82">
            <v>1</v>
          </cell>
          <cell r="H82">
            <v>2</v>
          </cell>
        </row>
        <row r="83">
          <cell r="B83">
            <v>2</v>
          </cell>
          <cell r="C83">
            <v>1</v>
          </cell>
          <cell r="D83">
            <v>4</v>
          </cell>
          <cell r="E83">
            <v>1</v>
          </cell>
          <cell r="F83">
            <v>2</v>
          </cell>
          <cell r="G83">
            <v>1</v>
          </cell>
          <cell r="H83">
            <v>1</v>
          </cell>
        </row>
        <row r="84">
          <cell r="B84">
            <v>2</v>
          </cell>
          <cell r="C84">
            <v>2</v>
          </cell>
          <cell r="D84">
            <v>3</v>
          </cell>
          <cell r="E84">
            <v>3</v>
          </cell>
          <cell r="F84">
            <v>1</v>
          </cell>
          <cell r="G84">
            <v>1</v>
          </cell>
          <cell r="H84">
            <v>3</v>
          </cell>
        </row>
        <row r="85">
          <cell r="B85">
            <v>1</v>
          </cell>
          <cell r="C85">
            <v>1</v>
          </cell>
          <cell r="D85">
            <v>6</v>
          </cell>
          <cell r="E85">
            <v>4</v>
          </cell>
          <cell r="F85">
            <v>2</v>
          </cell>
          <cell r="G85">
            <v>2</v>
          </cell>
          <cell r="H85">
            <v>2</v>
          </cell>
        </row>
        <row r="86">
          <cell r="B86">
            <v>2</v>
          </cell>
          <cell r="C86">
            <v>4</v>
          </cell>
          <cell r="D86">
            <v>1</v>
          </cell>
          <cell r="E86">
            <v>3</v>
          </cell>
          <cell r="F86">
            <v>3</v>
          </cell>
          <cell r="G86">
            <v>1</v>
          </cell>
          <cell r="H86">
            <v>1</v>
          </cell>
        </row>
        <row r="87">
          <cell r="B87">
            <v>2</v>
          </cell>
          <cell r="C87">
            <v>3</v>
          </cell>
          <cell r="D87">
            <v>2</v>
          </cell>
          <cell r="E87">
            <v>4</v>
          </cell>
          <cell r="F87">
            <v>1</v>
          </cell>
          <cell r="G87">
            <v>1</v>
          </cell>
          <cell r="H87">
            <v>2</v>
          </cell>
        </row>
        <row r="88">
          <cell r="B88">
            <v>2</v>
          </cell>
          <cell r="C88">
            <v>1</v>
          </cell>
          <cell r="D88">
            <v>3</v>
          </cell>
          <cell r="E88">
            <v>1</v>
          </cell>
          <cell r="F88">
            <v>2</v>
          </cell>
          <cell r="G88">
            <v>1</v>
          </cell>
          <cell r="H88">
            <v>2</v>
          </cell>
        </row>
        <row r="89">
          <cell r="B89">
            <v>1</v>
          </cell>
          <cell r="C89">
            <v>4</v>
          </cell>
          <cell r="D89">
            <v>7</v>
          </cell>
          <cell r="E89">
            <v>3</v>
          </cell>
          <cell r="F89">
            <v>3</v>
          </cell>
          <cell r="G89">
            <v>1</v>
          </cell>
          <cell r="H89">
            <v>2</v>
          </cell>
        </row>
        <row r="90">
          <cell r="B90">
            <v>1</v>
          </cell>
          <cell r="C90">
            <v>1</v>
          </cell>
          <cell r="D90">
            <v>6</v>
          </cell>
          <cell r="E90">
            <v>2</v>
          </cell>
          <cell r="F90">
            <v>1</v>
          </cell>
          <cell r="G90">
            <v>2</v>
          </cell>
          <cell r="H90">
            <v>3</v>
          </cell>
        </row>
        <row r="91">
          <cell r="B91">
            <v>1</v>
          </cell>
          <cell r="C91">
            <v>3</v>
          </cell>
          <cell r="D91">
            <v>9</v>
          </cell>
          <cell r="E91">
            <v>1</v>
          </cell>
          <cell r="F91">
            <v>2</v>
          </cell>
          <cell r="G91">
            <v>1</v>
          </cell>
          <cell r="H91">
            <v>2</v>
          </cell>
        </row>
        <row r="92">
          <cell r="B92">
            <v>1</v>
          </cell>
          <cell r="C92">
            <v>1</v>
          </cell>
          <cell r="D92">
            <v>7</v>
          </cell>
          <cell r="E92">
            <v>4</v>
          </cell>
          <cell r="F92">
            <v>1</v>
          </cell>
          <cell r="G92">
            <v>1</v>
          </cell>
          <cell r="H92">
            <v>2</v>
          </cell>
        </row>
        <row r="93">
          <cell r="B93">
            <v>2</v>
          </cell>
          <cell r="C93">
            <v>3</v>
          </cell>
          <cell r="D93">
            <v>9</v>
          </cell>
          <cell r="E93">
            <v>3</v>
          </cell>
          <cell r="F93">
            <v>2</v>
          </cell>
          <cell r="G93">
            <v>1</v>
          </cell>
          <cell r="H93">
            <v>2</v>
          </cell>
        </row>
        <row r="94">
          <cell r="B94">
            <v>2</v>
          </cell>
          <cell r="C94">
            <v>1</v>
          </cell>
          <cell r="D94">
            <v>1</v>
          </cell>
          <cell r="E94">
            <v>2</v>
          </cell>
          <cell r="F94">
            <v>1</v>
          </cell>
          <cell r="G94">
            <v>1</v>
          </cell>
          <cell r="H94">
            <v>3</v>
          </cell>
        </row>
        <row r="95">
          <cell r="B95">
            <v>1</v>
          </cell>
          <cell r="C95">
            <v>4</v>
          </cell>
          <cell r="D95">
            <v>2</v>
          </cell>
          <cell r="E95">
            <v>1</v>
          </cell>
          <cell r="F95">
            <v>2</v>
          </cell>
          <cell r="G95">
            <v>1</v>
          </cell>
          <cell r="H95">
            <v>2</v>
          </cell>
        </row>
        <row r="96">
          <cell r="B96">
            <v>1</v>
          </cell>
          <cell r="C96">
            <v>3</v>
          </cell>
          <cell r="D96">
            <v>2</v>
          </cell>
          <cell r="E96">
            <v>4</v>
          </cell>
          <cell r="F96">
            <v>1</v>
          </cell>
          <cell r="G96">
            <v>1</v>
          </cell>
          <cell r="H96">
            <v>1</v>
          </cell>
        </row>
        <row r="97">
          <cell r="B97">
            <v>2</v>
          </cell>
          <cell r="C97">
            <v>4</v>
          </cell>
          <cell r="D97">
            <v>1</v>
          </cell>
          <cell r="E97">
            <v>3</v>
          </cell>
          <cell r="F97">
            <v>2</v>
          </cell>
          <cell r="G97">
            <v>1</v>
          </cell>
          <cell r="H97">
            <v>1</v>
          </cell>
        </row>
        <row r="98">
          <cell r="B98">
            <v>1</v>
          </cell>
          <cell r="C98">
            <v>4</v>
          </cell>
          <cell r="D98">
            <v>2</v>
          </cell>
          <cell r="E98">
            <v>2</v>
          </cell>
          <cell r="F98">
            <v>1</v>
          </cell>
          <cell r="G98">
            <v>1</v>
          </cell>
          <cell r="H98">
            <v>1</v>
          </cell>
        </row>
        <row r="99">
          <cell r="B99">
            <v>2</v>
          </cell>
          <cell r="C99">
            <v>2</v>
          </cell>
          <cell r="D99">
            <v>7</v>
          </cell>
          <cell r="E99">
            <v>1</v>
          </cell>
          <cell r="F99">
            <v>2</v>
          </cell>
          <cell r="G99">
            <v>1</v>
          </cell>
          <cell r="H99">
            <v>3</v>
          </cell>
        </row>
        <row r="100">
          <cell r="B100">
            <v>3</v>
          </cell>
          <cell r="C100">
            <v>3</v>
          </cell>
          <cell r="D100">
            <v>1</v>
          </cell>
          <cell r="E100">
            <v>1</v>
          </cell>
          <cell r="F100">
            <v>1</v>
          </cell>
          <cell r="G100">
            <v>1</v>
          </cell>
          <cell r="H100">
            <v>3</v>
          </cell>
        </row>
        <row r="101">
          <cell r="B101">
            <v>2</v>
          </cell>
          <cell r="C101">
            <v>4</v>
          </cell>
          <cell r="D101">
            <v>2</v>
          </cell>
          <cell r="E101">
            <v>1</v>
          </cell>
          <cell r="F101">
            <v>2</v>
          </cell>
          <cell r="G101">
            <v>1</v>
          </cell>
          <cell r="H101">
            <v>3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oprietario" refreshedDate="43744.763477777778" createdVersion="3" refreshedVersion="3" minRefreshableVersion="3" recordCount="60" xr:uid="{00000000-000A-0000-FFFF-FFFF00000000}">
  <cacheSource type="worksheet">
    <worksheetSource ref="B4:B54" sheet="AG8-B.D. ESTOQUE"/>
  </cacheSource>
  <cacheFields count="1">
    <cacheField name="Diversos" numFmtId="0">
      <sharedItems containsBlank="1" count="59">
        <s v="Intense Oopss! Desodorante Colônia"/>
        <s v="Kit Egeo Doulce"/>
        <s v="Kit Malbc Club"/>
        <s v="Combo Men Cuidados Pais"/>
        <s v="Lily Creme Acetinado, 250g"/>
        <s v="Malbec Des Col Magnetic 100ml"/>
        <s v="Coffe Des Col Man Seduc 100ml"/>
        <s v="Coffe Des Col Woman Seduc 100ml"/>
        <s v="Nativa SPA  Hidratante Ameixa, 200ml"/>
        <m/>
        <s v="Malbec Black - Body Spray"/>
        <s v="Hidratante açai - 400ml"/>
        <s v="Creme para as Mão - Karité"/>
        <s v="Hidratante rosas e algodão 400ml"/>
        <s v="Hidratante nuvem - refil 400ml"/>
        <s v="Antitranspirante nuvem"/>
        <s v="Hidratante morango e leite - refil 400ml"/>
        <s v="Match shampoo de proteção - liga coloridos"/>
        <s v="Slash Dream - Viagem encantada"/>
        <s v="Intense Oopss colonia"/>
        <s v="Coffe Seduction - body spray"/>
        <s v="Malbec Club - Hidratante"/>
        <s v="Malbec Club - óleo para marba e cabelo"/>
        <s v="Dream Hidratante - Viagem encantada"/>
        <s v="Florata Gold - Body Spray"/>
        <s v="Malbec tradicional - Body Spray"/>
        <s v="Kit Malbec"/>
        <s v="Máscara 2 looks"/>
        <s v="Delineador super black"/>
        <s v="Lápis sobrancelha c/ aportador universal"/>
        <s v="Delineador em Gel c/ pincel"/>
        <s v="Lápis Universal retrátil"/>
        <s v="Lápis Chanfrado p/ sobrancelha"/>
        <s v="Batom Liquido Matte"/>
        <s v="Batom Liquido Matte Confort"/>
        <s v="Esponja para Maquigem 2unid"/>
        <s v="esponja para Maquigem silicone"/>
        <s v="Batom Bastão Matte"/>
        <s v="Sombra em pó glitter"/>
        <s v="Pó Fixado HD Studio"/>
        <s v="Kit para Sobrancelha"/>
        <s v="Kit de Sobrancelhas e Cílios"/>
        <s v="Molde para sobrancelhas 6 peças"/>
        <s v="molde para sobrancelhas 24 peças"/>
        <s v="Pincel - escova p/ contorno"/>
        <s v="pincel - escova p/ corretivo"/>
        <s v="Pincel Duplo Sombras"/>
        <s v="Carimbo para delinear gatinho"/>
        <s v="Prime e delineador c/ pincel"/>
        <s v="Lápis p/ sobrancela c/ escova e molde"/>
        <s v="Corretivo paleta 5 cores"/>
        <s v="Paleta de sombras 10 cores matte"/>
        <s v="Paleta de sombras 12 cores + prime"/>
        <s v="Paleta de sombras 10 corespretty"/>
        <s v="Sombra atte dream 5 cores"/>
        <s v="Paleta smoked 10 cores + lápis e pincel"/>
        <s v="Gloss Frutt"/>
        <s v="Base Matte"/>
        <s v="Duo Conto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dinâmica1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SELECIONE O PRODUTO">
  <location ref="G13:G15" firstHeaderRow="1" firstDataRow="1" firstDataCol="1"/>
  <pivotFields count="1">
    <pivotField axis="axisRow" multipleItemSelectionAllowed="1" showAll="0">
      <items count="60">
        <item h="1" x="15"/>
        <item h="1" x="57"/>
        <item h="1" x="37"/>
        <item h="1" x="33"/>
        <item h="1" x="34"/>
        <item h="1" x="47"/>
        <item h="1" x="6"/>
        <item h="1" x="7"/>
        <item h="1" x="20"/>
        <item h="1" x="3"/>
        <item h="1" x="50"/>
        <item h="1" x="12"/>
        <item h="1" x="30"/>
        <item h="1" x="28"/>
        <item h="1" x="23"/>
        <item h="1" x="58"/>
        <item h="1" x="35"/>
        <item h="1" x="36"/>
        <item h="1" x="24"/>
        <item h="1" x="56"/>
        <item h="1" x="11"/>
        <item h="1" x="16"/>
        <item h="1" x="14"/>
        <item h="1" x="13"/>
        <item h="1" x="19"/>
        <item h="1" x="0"/>
        <item h="1" x="41"/>
        <item h="1" x="1"/>
        <item h="1" x="2"/>
        <item h="1" x="26"/>
        <item h="1" x="40"/>
        <item h="1" x="32"/>
        <item h="1" x="49"/>
        <item h="1" x="29"/>
        <item h="1" x="31"/>
        <item h="1" x="4"/>
        <item h="1" x="10"/>
        <item h="1" x="21"/>
        <item h="1" x="22"/>
        <item h="1" x="5"/>
        <item h="1" x="25"/>
        <item h="1" x="27"/>
        <item h="1" x="17"/>
        <item h="1" x="43"/>
        <item h="1" x="42"/>
        <item h="1" x="8"/>
        <item x="51"/>
        <item h="1" x="53"/>
        <item h="1" x="52"/>
        <item h="1" x="55"/>
        <item h="1" x="44"/>
        <item h="1" x="45"/>
        <item h="1" x="46"/>
        <item h="1" x="39"/>
        <item h="1" x="48"/>
        <item h="1" x="18"/>
        <item h="1" x="54"/>
        <item h="1" x="38"/>
        <item h="1" x="9"/>
        <item t="default"/>
      </items>
    </pivotField>
  </pivotFields>
  <rowFields count="1">
    <field x="0"/>
  </rowFields>
  <rowItems count="2">
    <i>
      <x v="46"/>
    </i>
    <i t="grand">
      <x/>
    </i>
  </rowItems>
  <colItems count="1">
    <i/>
  </colItems>
  <formats count="4">
    <format dxfId="5">
      <pivotArea type="all" dataOnly="0" outline="0" fieldPosition="0"/>
    </format>
    <format dxfId="4">
      <pivotArea type="all" dataOnly="0" outline="0" fieldPosition="0"/>
    </format>
    <format dxfId="3">
      <pivotArea type="all" dataOnly="0" outline="0" fieldPosition="0"/>
    </format>
    <format dxfId="2">
      <pivotArea type="all" dataOnly="0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alario.com.br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showGridLines="0" workbookViewId="0">
      <selection activeCell="E4" sqref="E4"/>
    </sheetView>
  </sheetViews>
  <sheetFormatPr defaultRowHeight="15" x14ac:dyDescent="0.25"/>
  <cols>
    <col min="1" max="1" width="16.42578125" bestFit="1" customWidth="1"/>
    <col min="2" max="2" width="6.7109375" customWidth="1"/>
    <col min="3" max="3" width="14.85546875" bestFit="1" customWidth="1"/>
    <col min="4" max="4" width="9.5703125" bestFit="1" customWidth="1"/>
    <col min="5" max="5" width="10.7109375" bestFit="1" customWidth="1"/>
    <col min="6" max="6" width="18" bestFit="1" customWidth="1"/>
    <col min="7" max="8" width="13.28515625" bestFit="1" customWidth="1"/>
    <col min="9" max="9" width="10.5703125" bestFit="1" customWidth="1"/>
    <col min="10" max="10" width="9.5703125" bestFit="1" customWidth="1"/>
    <col min="11" max="11" width="10.5703125" bestFit="1" customWidth="1"/>
  </cols>
  <sheetData>
    <row r="1" spans="1:12" ht="18.75" x14ac:dyDescent="0.3">
      <c r="A1" s="232" t="s">
        <v>259</v>
      </c>
      <c r="B1" s="233"/>
      <c r="C1" s="233"/>
      <c r="D1" s="233"/>
      <c r="E1" s="233"/>
      <c r="F1" s="233"/>
      <c r="G1" s="233"/>
      <c r="H1" s="233"/>
      <c r="I1" s="233"/>
      <c r="J1" s="233"/>
      <c r="K1" s="234"/>
    </row>
    <row r="2" spans="1:12" ht="30" customHeight="1" x14ac:dyDescent="0.25">
      <c r="A2" s="243" t="s">
        <v>275</v>
      </c>
      <c r="B2" s="244"/>
      <c r="C2" s="244"/>
      <c r="D2" s="244"/>
      <c r="E2" s="244"/>
      <c r="F2" s="244"/>
      <c r="G2" s="244"/>
      <c r="H2" s="244"/>
      <c r="I2" s="244"/>
      <c r="J2" s="244"/>
      <c r="K2" s="245"/>
    </row>
    <row r="4" spans="1:12" ht="33.75" x14ac:dyDescent="0.25">
      <c r="A4" s="200" t="s">
        <v>91</v>
      </c>
      <c r="B4" s="201" t="s">
        <v>115</v>
      </c>
      <c r="C4" s="202" t="s">
        <v>96</v>
      </c>
      <c r="D4" s="202" t="s">
        <v>253</v>
      </c>
      <c r="E4" s="200" t="s">
        <v>97</v>
      </c>
      <c r="F4" s="201" t="s">
        <v>263</v>
      </c>
      <c r="G4" s="201" t="s">
        <v>262</v>
      </c>
      <c r="H4" s="200" t="s">
        <v>107</v>
      </c>
      <c r="I4" s="200" t="s">
        <v>108</v>
      </c>
      <c r="J4" s="200" t="s">
        <v>109</v>
      </c>
      <c r="K4" s="200" t="s">
        <v>110</v>
      </c>
      <c r="L4" s="231" t="s">
        <v>267</v>
      </c>
    </row>
    <row r="5" spans="1:12" ht="15" customHeight="1" x14ac:dyDescent="0.25">
      <c r="A5" s="65" t="s">
        <v>238</v>
      </c>
      <c r="B5" s="16">
        <v>1</v>
      </c>
      <c r="C5" s="54">
        <v>1500</v>
      </c>
      <c r="D5" s="206" t="s">
        <v>261</v>
      </c>
      <c r="E5" s="58" t="s">
        <v>239</v>
      </c>
      <c r="F5" s="199">
        <f>SUM(C5)/12</f>
        <v>125</v>
      </c>
      <c r="G5" s="199">
        <f>SUM(C5*0.3)/12</f>
        <v>37.5</v>
      </c>
      <c r="H5" s="199">
        <f>SUM(C5*0.2)</f>
        <v>300</v>
      </c>
      <c r="I5" s="199">
        <f>SUM(C5*0.08)</f>
        <v>120</v>
      </c>
      <c r="J5" s="199">
        <f>SUM(C5*0.02)</f>
        <v>30</v>
      </c>
      <c r="K5" s="199">
        <f>SUM(C5*0.058)</f>
        <v>87</v>
      </c>
      <c r="L5" s="231"/>
    </row>
    <row r="6" spans="1:12" x14ac:dyDescent="0.25">
      <c r="A6" s="65" t="s">
        <v>240</v>
      </c>
      <c r="B6" s="16">
        <v>1</v>
      </c>
      <c r="C6" s="54">
        <v>1500</v>
      </c>
      <c r="D6" s="206" t="s">
        <v>261</v>
      </c>
      <c r="E6" s="58" t="s">
        <v>239</v>
      </c>
      <c r="F6" s="199">
        <f>SUM(C6)/12</f>
        <v>125</v>
      </c>
      <c r="G6" s="199">
        <f>SUM(C6*0.3)/12</f>
        <v>37.5</v>
      </c>
      <c r="H6" s="199">
        <f>SUM(C6*0.2)</f>
        <v>300</v>
      </c>
      <c r="I6" s="199">
        <f>SUM(C6*0.08)</f>
        <v>120</v>
      </c>
      <c r="J6" s="199">
        <f>SUM(C6*0.02)</f>
        <v>30</v>
      </c>
      <c r="K6" s="199">
        <f>SUM(C6*0.058)</f>
        <v>87</v>
      </c>
      <c r="L6" s="231"/>
    </row>
    <row r="7" spans="1:12" x14ac:dyDescent="0.25">
      <c r="A7" s="65"/>
      <c r="B7" s="62"/>
      <c r="C7" s="62">
        <f t="shared" ref="C7" si="0">SUM(C5:C6)</f>
        <v>3000</v>
      </c>
      <c r="D7" s="62"/>
      <c r="E7" s="62"/>
      <c r="F7" s="62">
        <f>SUM(F5:F6)</f>
        <v>250</v>
      </c>
      <c r="G7" s="62">
        <f>SUM(G5:G6)</f>
        <v>75</v>
      </c>
      <c r="H7" s="62">
        <f t="shared" ref="H7:K7" si="1">SUM(H5:H6)</f>
        <v>600</v>
      </c>
      <c r="I7" s="62">
        <f t="shared" si="1"/>
        <v>240</v>
      </c>
      <c r="J7" s="62">
        <f t="shared" si="1"/>
        <v>60</v>
      </c>
      <c r="K7" s="62">
        <f t="shared" si="1"/>
        <v>174</v>
      </c>
      <c r="L7" s="231"/>
    </row>
    <row r="9" spans="1:12" x14ac:dyDescent="0.25">
      <c r="A9" s="235" t="s">
        <v>265</v>
      </c>
      <c r="B9" s="236"/>
      <c r="C9" s="236"/>
      <c r="D9" s="223"/>
      <c r="E9" s="213"/>
    </row>
    <row r="10" spans="1:12" x14ac:dyDescent="0.25">
      <c r="A10" s="239" t="s">
        <v>242</v>
      </c>
      <c r="B10" s="240"/>
      <c r="C10" s="207">
        <v>120</v>
      </c>
      <c r="F10" s="217" t="s">
        <v>254</v>
      </c>
      <c r="G10" s="218">
        <f>SUM(C7:J7)</f>
        <v>4225</v>
      </c>
      <c r="I10" s="235" t="s">
        <v>247</v>
      </c>
      <c r="J10" s="236"/>
      <c r="K10" s="237"/>
    </row>
    <row r="11" spans="1:12" x14ac:dyDescent="0.25">
      <c r="A11" s="204" t="s">
        <v>243</v>
      </c>
      <c r="B11" s="205"/>
      <c r="C11" s="208">
        <v>30</v>
      </c>
      <c r="F11" s="217" t="s">
        <v>256</v>
      </c>
      <c r="G11" s="219">
        <f>SUM(C10:C15)</f>
        <v>517</v>
      </c>
      <c r="I11" s="209">
        <v>0.05</v>
      </c>
      <c r="J11" s="203" t="s">
        <v>248</v>
      </c>
      <c r="K11" s="210"/>
    </row>
    <row r="12" spans="1:12" x14ac:dyDescent="0.25">
      <c r="A12" s="204" t="s">
        <v>76</v>
      </c>
      <c r="B12" s="205"/>
      <c r="C12" s="208">
        <v>15</v>
      </c>
      <c r="F12" s="217" t="s">
        <v>255</v>
      </c>
      <c r="G12" s="219">
        <f>SUM(C20:C25)</f>
        <v>482</v>
      </c>
      <c r="I12" s="211">
        <v>6.4999999999999997E-3</v>
      </c>
      <c r="J12" s="203" t="s">
        <v>249</v>
      </c>
      <c r="K12" s="212"/>
    </row>
    <row r="13" spans="1:12" x14ac:dyDescent="0.25">
      <c r="A13" s="204" t="s">
        <v>75</v>
      </c>
      <c r="B13" s="205"/>
      <c r="C13" s="208">
        <v>20</v>
      </c>
      <c r="F13" s="217" t="s">
        <v>257</v>
      </c>
      <c r="G13" s="220"/>
      <c r="I13" s="209">
        <v>0.03</v>
      </c>
      <c r="J13" s="203" t="s">
        <v>250</v>
      </c>
      <c r="K13" s="212"/>
    </row>
    <row r="14" spans="1:12" x14ac:dyDescent="0.25">
      <c r="A14" s="239" t="s">
        <v>244</v>
      </c>
      <c r="B14" s="240"/>
      <c r="C14" s="208">
        <v>180</v>
      </c>
      <c r="F14" s="221"/>
      <c r="G14" s="222"/>
      <c r="I14" s="211">
        <v>4.8000000000000001E-2</v>
      </c>
      <c r="J14" s="203" t="s">
        <v>251</v>
      </c>
      <c r="K14" s="212"/>
    </row>
    <row r="15" spans="1:12" x14ac:dyDescent="0.25">
      <c r="A15" s="239" t="s">
        <v>245</v>
      </c>
      <c r="B15" s="240"/>
      <c r="C15" s="208">
        <f>3.8*2*20</f>
        <v>152</v>
      </c>
      <c r="F15" s="220" t="s">
        <v>258</v>
      </c>
      <c r="G15" s="225">
        <f>SUM(G10:G13)</f>
        <v>5224</v>
      </c>
      <c r="I15" s="211">
        <v>2.8799999999999999E-2</v>
      </c>
      <c r="J15" s="203" t="s">
        <v>252</v>
      </c>
      <c r="K15" s="212"/>
    </row>
    <row r="16" spans="1:12" x14ac:dyDescent="0.25">
      <c r="A16" s="246" t="s">
        <v>264</v>
      </c>
      <c r="B16" s="246"/>
      <c r="C16" s="227">
        <f>SUM(C10:C15,C5,F5,G5,H5,I5,J5)</f>
        <v>2629.5</v>
      </c>
      <c r="D16" s="224"/>
      <c r="F16" s="220" t="s">
        <v>268</v>
      </c>
      <c r="G16" s="226">
        <v>4000</v>
      </c>
      <c r="I16" s="209">
        <v>0.08</v>
      </c>
      <c r="J16" s="203" t="s">
        <v>246</v>
      </c>
      <c r="K16" s="212"/>
    </row>
    <row r="17" spans="1:11" x14ac:dyDescent="0.25">
      <c r="A17" s="241"/>
      <c r="B17" s="241"/>
      <c r="C17" s="228"/>
      <c r="D17" s="1"/>
      <c r="F17" s="220" t="s">
        <v>269</v>
      </c>
      <c r="G17" s="226">
        <f>SUM(G15:G16)</f>
        <v>9224</v>
      </c>
      <c r="I17" s="214">
        <f>SUM(I11:I16)</f>
        <v>0.24330000000000002</v>
      </c>
      <c r="J17" s="215"/>
      <c r="K17" s="216"/>
    </row>
    <row r="19" spans="1:11" x14ac:dyDescent="0.25">
      <c r="A19" s="235" t="s">
        <v>266</v>
      </c>
      <c r="B19" s="236"/>
      <c r="C19" s="236"/>
      <c r="D19" s="223"/>
      <c r="F19" s="220" t="s">
        <v>271</v>
      </c>
      <c r="G19" s="212">
        <v>360</v>
      </c>
    </row>
    <row r="20" spans="1:11" x14ac:dyDescent="0.25">
      <c r="A20" s="239" t="s">
        <v>242</v>
      </c>
      <c r="B20" s="240"/>
      <c r="C20" s="207">
        <v>120</v>
      </c>
      <c r="I20" s="238"/>
      <c r="J20" s="78"/>
    </row>
    <row r="21" spans="1:11" x14ac:dyDescent="0.25">
      <c r="A21" s="204" t="s">
        <v>243</v>
      </c>
      <c r="B21" s="205"/>
      <c r="C21" s="208">
        <v>30</v>
      </c>
      <c r="F21" s="220" t="s">
        <v>270</v>
      </c>
      <c r="G21" s="210">
        <f>SUM(G17)/(1-0.24)</f>
        <v>12136.842105263158</v>
      </c>
      <c r="I21" s="238"/>
      <c r="J21" s="78"/>
    </row>
    <row r="22" spans="1:11" x14ac:dyDescent="0.25">
      <c r="A22" s="204" t="s">
        <v>76</v>
      </c>
      <c r="B22" s="205"/>
      <c r="C22" s="208">
        <v>0</v>
      </c>
      <c r="I22" s="238"/>
      <c r="J22" s="78"/>
    </row>
    <row r="23" spans="1:11" x14ac:dyDescent="0.25">
      <c r="A23" s="204" t="s">
        <v>75</v>
      </c>
      <c r="B23" s="205"/>
      <c r="C23" s="208">
        <v>0</v>
      </c>
      <c r="F23" s="220" t="s">
        <v>272</v>
      </c>
      <c r="G23" s="210">
        <f>SUM(G21/G19)</f>
        <v>33.71345029239766</v>
      </c>
      <c r="I23" s="238"/>
      <c r="J23" s="78"/>
    </row>
    <row r="24" spans="1:11" x14ac:dyDescent="0.25">
      <c r="A24" s="239" t="s">
        <v>244</v>
      </c>
      <c r="B24" s="240"/>
      <c r="C24" s="208">
        <v>180</v>
      </c>
      <c r="I24" s="242"/>
      <c r="J24" s="242"/>
    </row>
    <row r="25" spans="1:11" x14ac:dyDescent="0.25">
      <c r="A25" s="239" t="s">
        <v>245</v>
      </c>
      <c r="B25" s="240"/>
      <c r="C25" s="208">
        <f>3.8*2*20</f>
        <v>152</v>
      </c>
      <c r="I25" s="78"/>
      <c r="J25" s="78"/>
    </row>
    <row r="26" spans="1:11" x14ac:dyDescent="0.25">
      <c r="A26" s="246" t="s">
        <v>264</v>
      </c>
      <c r="B26" s="246"/>
      <c r="C26" s="227">
        <f>SUM(C20:C25,C6,F6,G6,H6,I6,J6)</f>
        <v>2594.5</v>
      </c>
      <c r="H26" s="1"/>
    </row>
    <row r="27" spans="1:11" x14ac:dyDescent="0.25">
      <c r="A27" s="241"/>
      <c r="B27" s="241"/>
      <c r="C27" s="228"/>
      <c r="H27" s="1"/>
    </row>
    <row r="28" spans="1:11" x14ac:dyDescent="0.25">
      <c r="A28" s="121"/>
      <c r="H28" s="1"/>
    </row>
    <row r="29" spans="1:11" x14ac:dyDescent="0.25">
      <c r="A29" s="121"/>
      <c r="H29" s="1"/>
    </row>
    <row r="30" spans="1:11" x14ac:dyDescent="0.25">
      <c r="H30" s="1"/>
    </row>
    <row r="31" spans="1:11" x14ac:dyDescent="0.25">
      <c r="H31" s="1"/>
    </row>
  </sheetData>
  <mergeCells count="18">
    <mergeCell ref="A27:B27"/>
    <mergeCell ref="I24:J24"/>
    <mergeCell ref="A2:K2"/>
    <mergeCell ref="A25:B25"/>
    <mergeCell ref="A19:C19"/>
    <mergeCell ref="A16:B16"/>
    <mergeCell ref="A17:B17"/>
    <mergeCell ref="A26:B26"/>
    <mergeCell ref="A24:B24"/>
    <mergeCell ref="L4:L7"/>
    <mergeCell ref="A1:K1"/>
    <mergeCell ref="I10:K10"/>
    <mergeCell ref="I20:I23"/>
    <mergeCell ref="A10:B10"/>
    <mergeCell ref="A14:B14"/>
    <mergeCell ref="A15:B15"/>
    <mergeCell ref="A9:C9"/>
    <mergeCell ref="A20:B20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B1:M27"/>
  <sheetViews>
    <sheetView showGridLines="0" zoomScale="95" zoomScaleNormal="95" workbookViewId="0">
      <selection activeCell="F11" sqref="F11:M11"/>
    </sheetView>
  </sheetViews>
  <sheetFormatPr defaultRowHeight="15" zeroHeight="1" x14ac:dyDescent="0.25"/>
  <cols>
    <col min="1" max="1" width="1.42578125" customWidth="1"/>
    <col min="2" max="2" width="19.7109375" customWidth="1"/>
    <col min="3" max="3" width="5.42578125" customWidth="1"/>
    <col min="4" max="4" width="13.140625" style="1" bestFit="1" customWidth="1"/>
    <col min="5" max="5" width="8.85546875" style="1" customWidth="1"/>
    <col min="6" max="6" width="15" bestFit="1" customWidth="1"/>
    <col min="7" max="7" width="10.42578125" bestFit="1" customWidth="1"/>
    <col min="8" max="8" width="12" bestFit="1" customWidth="1"/>
    <col min="9" max="9" width="14.140625" bestFit="1" customWidth="1"/>
    <col min="10" max="10" width="13.140625" bestFit="1" customWidth="1"/>
    <col min="11" max="13" width="12" bestFit="1" customWidth="1"/>
  </cols>
  <sheetData>
    <row r="1" spans="2:13" x14ac:dyDescent="0.25"/>
    <row r="2" spans="2:13" ht="38.25" customHeight="1" x14ac:dyDescent="0.25">
      <c r="B2" s="252" t="s">
        <v>95</v>
      </c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4"/>
    </row>
    <row r="3" spans="2:13" ht="33.75" customHeight="1" x14ac:dyDescent="0.25">
      <c r="B3" s="41" t="s">
        <v>91</v>
      </c>
      <c r="C3" s="42" t="s">
        <v>115</v>
      </c>
      <c r="D3" s="43" t="s">
        <v>96</v>
      </c>
      <c r="E3" s="43" t="s">
        <v>112</v>
      </c>
      <c r="F3" s="41" t="s">
        <v>97</v>
      </c>
      <c r="G3" s="42" t="s">
        <v>105</v>
      </c>
      <c r="H3" s="42" t="s">
        <v>106</v>
      </c>
      <c r="I3" s="42" t="s">
        <v>114</v>
      </c>
      <c r="J3" s="41" t="s">
        <v>107</v>
      </c>
      <c r="K3" s="41" t="s">
        <v>108</v>
      </c>
      <c r="L3" s="41" t="s">
        <v>109</v>
      </c>
      <c r="M3" s="41" t="s">
        <v>110</v>
      </c>
    </row>
    <row r="4" spans="2:13" s="67" customFormat="1" ht="18.75" customHeight="1" x14ac:dyDescent="0.2">
      <c r="B4" s="65" t="s">
        <v>90</v>
      </c>
      <c r="C4" s="58">
        <v>1</v>
      </c>
      <c r="D4" s="59">
        <v>1400</v>
      </c>
      <c r="E4" s="59" t="s">
        <v>111</v>
      </c>
      <c r="F4" s="58" t="s">
        <v>113</v>
      </c>
      <c r="G4" s="58"/>
      <c r="H4" s="66">
        <f>SUM(D4/2)</f>
        <v>700</v>
      </c>
      <c r="I4" s="66">
        <f>SUM(D4*0.3)</f>
        <v>420</v>
      </c>
      <c r="J4" s="66">
        <f>SUM(D4*0.2)</f>
        <v>280</v>
      </c>
      <c r="K4" s="66">
        <f>SUM(D4*0.08)</f>
        <v>112</v>
      </c>
      <c r="L4" s="66">
        <f>SUM(D4*0.02)</f>
        <v>28</v>
      </c>
      <c r="M4" s="66">
        <f>SUM(D4*0.058)</f>
        <v>81.2</v>
      </c>
    </row>
    <row r="5" spans="2:13" s="67" customFormat="1" ht="18.75" customHeight="1" x14ac:dyDescent="0.2">
      <c r="B5" s="65" t="s">
        <v>92</v>
      </c>
      <c r="C5" s="58">
        <v>1</v>
      </c>
      <c r="D5" s="59">
        <v>1400</v>
      </c>
      <c r="E5" s="59" t="s">
        <v>111</v>
      </c>
      <c r="F5" s="58" t="s">
        <v>113</v>
      </c>
      <c r="G5" s="58"/>
      <c r="H5" s="66">
        <f t="shared" ref="H5:H6" si="0">SUM(D5/2)</f>
        <v>700</v>
      </c>
      <c r="I5" s="66">
        <f>SUM(D5*0.3)</f>
        <v>420</v>
      </c>
      <c r="J5" s="66">
        <f t="shared" ref="J5:J7" si="1">SUM(D5*0.2)</f>
        <v>280</v>
      </c>
      <c r="K5" s="66">
        <f t="shared" ref="K5:K7" si="2">SUM(D5*0.08)</f>
        <v>112</v>
      </c>
      <c r="L5" s="66">
        <f t="shared" ref="L5:L7" si="3">SUM(D5*0.02)</f>
        <v>28</v>
      </c>
      <c r="M5" s="66">
        <f t="shared" ref="M5:M7" si="4">SUM(D5*0.058)</f>
        <v>81.2</v>
      </c>
    </row>
    <row r="6" spans="2:13" s="67" customFormat="1" ht="18.75" customHeight="1" x14ac:dyDescent="0.2">
      <c r="B6" s="65" t="s">
        <v>98</v>
      </c>
      <c r="C6" s="58">
        <v>1</v>
      </c>
      <c r="D6" s="59">
        <v>1900</v>
      </c>
      <c r="E6" s="59" t="s">
        <v>111</v>
      </c>
      <c r="F6" s="58" t="s">
        <v>94</v>
      </c>
      <c r="G6" s="58"/>
      <c r="H6" s="66">
        <f t="shared" si="0"/>
        <v>950</v>
      </c>
      <c r="I6" s="66">
        <f>SUM(D6*0.3)</f>
        <v>570</v>
      </c>
      <c r="J6" s="66">
        <f t="shared" si="1"/>
        <v>380</v>
      </c>
      <c r="K6" s="66">
        <f t="shared" si="2"/>
        <v>152</v>
      </c>
      <c r="L6" s="66">
        <f t="shared" si="3"/>
        <v>38</v>
      </c>
      <c r="M6" s="66">
        <f t="shared" si="4"/>
        <v>110.2</v>
      </c>
    </row>
    <row r="7" spans="2:13" s="67" customFormat="1" ht="18.75" customHeight="1" x14ac:dyDescent="0.2">
      <c r="B7" s="65" t="s">
        <v>99</v>
      </c>
      <c r="C7" s="58">
        <v>1</v>
      </c>
      <c r="D7" s="59">
        <v>1800</v>
      </c>
      <c r="E7" s="59" t="s">
        <v>111</v>
      </c>
      <c r="F7" s="58" t="s">
        <v>94</v>
      </c>
      <c r="G7" s="58"/>
      <c r="H7" s="66">
        <f>SUM(D7/2)</f>
        <v>900</v>
      </c>
      <c r="I7" s="66">
        <f>SUM(D7*0.3)</f>
        <v>540</v>
      </c>
      <c r="J7" s="66">
        <f t="shared" si="1"/>
        <v>360</v>
      </c>
      <c r="K7" s="66">
        <f t="shared" si="2"/>
        <v>144</v>
      </c>
      <c r="L7" s="66">
        <f t="shared" si="3"/>
        <v>36</v>
      </c>
      <c r="M7" s="66">
        <f t="shared" si="4"/>
        <v>104.4</v>
      </c>
    </row>
    <row r="8" spans="2:13" s="64" customFormat="1" ht="18.75" customHeight="1" x14ac:dyDescent="0.2">
      <c r="B8" s="60" t="s">
        <v>117</v>
      </c>
      <c r="C8" s="61"/>
      <c r="D8" s="62">
        <f>SUM(D4:D7)*12</f>
        <v>78000</v>
      </c>
      <c r="E8" s="62"/>
      <c r="F8" s="62"/>
      <c r="G8" s="62">
        <f>SUM(G4:G7)*12</f>
        <v>0</v>
      </c>
      <c r="H8" s="63">
        <f>SUM(H4:H7)*2</f>
        <v>6500</v>
      </c>
      <c r="I8" s="62">
        <f>SUM(I4:I7)</f>
        <v>1950</v>
      </c>
      <c r="J8" s="62">
        <f>SUM(J4:J7)</f>
        <v>1300</v>
      </c>
      <c r="K8" s="62">
        <f>SUM(K4:K7)</f>
        <v>520</v>
      </c>
      <c r="L8" s="62">
        <f>SUM(L4:L7)</f>
        <v>130</v>
      </c>
      <c r="M8" s="62">
        <f>SUM(M4:M7)</f>
        <v>377</v>
      </c>
    </row>
    <row r="9" spans="2:13" ht="12" customHeight="1" x14ac:dyDescent="0.25"/>
    <row r="10" spans="2:13" ht="18.75" customHeight="1" x14ac:dyDescent="0.25">
      <c r="B10" s="65" t="s">
        <v>238</v>
      </c>
      <c r="C10" s="16">
        <v>1</v>
      </c>
      <c r="D10" s="54">
        <f>SUM('AG10'!$G$23*LEFT(E10,2))</f>
        <v>809.12280701754389</v>
      </c>
      <c r="E10" s="54" t="s">
        <v>260</v>
      </c>
      <c r="F10" s="239" t="s">
        <v>239</v>
      </c>
      <c r="G10" s="255"/>
      <c r="H10" s="255"/>
      <c r="I10" s="255"/>
      <c r="J10" s="255"/>
      <c r="K10" s="255"/>
      <c r="L10" s="255"/>
      <c r="M10" s="240"/>
    </row>
    <row r="11" spans="2:13" ht="18.75" customHeight="1" x14ac:dyDescent="0.25">
      <c r="B11" s="65" t="s">
        <v>240</v>
      </c>
      <c r="C11" s="16">
        <v>1</v>
      </c>
      <c r="D11" s="54">
        <f>SUM('AG10'!$G$23*LEFT(E11,2))</f>
        <v>1483.3918128654971</v>
      </c>
      <c r="E11" s="54" t="s">
        <v>241</v>
      </c>
      <c r="F11" s="239" t="s">
        <v>239</v>
      </c>
      <c r="G11" s="255"/>
      <c r="H11" s="255"/>
      <c r="I11" s="255"/>
      <c r="J11" s="255"/>
      <c r="K11" s="255"/>
      <c r="L11" s="255"/>
      <c r="M11" s="240"/>
    </row>
    <row r="12" spans="2:13" ht="18.75" customHeight="1" x14ac:dyDescent="0.25">
      <c r="B12" s="65"/>
      <c r="C12" s="62"/>
      <c r="D12" s="62">
        <f t="shared" ref="D12" si="5">SUM(D10:D11)</f>
        <v>2292.5146198830407</v>
      </c>
      <c r="E12" s="62"/>
      <c r="F12" s="62"/>
      <c r="G12" s="62"/>
      <c r="H12" s="62"/>
      <c r="I12" s="62"/>
      <c r="J12" s="62"/>
      <c r="K12" s="62"/>
      <c r="L12" s="62"/>
      <c r="M12" s="62"/>
    </row>
    <row r="13" spans="2:13" x14ac:dyDescent="0.25"/>
    <row r="14" spans="2:13" ht="21" customHeight="1" x14ac:dyDescent="0.25">
      <c r="B14" s="247" t="s">
        <v>116</v>
      </c>
      <c r="C14" s="248"/>
      <c r="D14" s="248"/>
      <c r="E14" s="249"/>
      <c r="F14" s="250">
        <f>SUM(H8,I8,J8*12,K8*12,L8*12,M8*12)</f>
        <v>36374</v>
      </c>
      <c r="G14" s="251"/>
      <c r="H14" s="55"/>
      <c r="I14" s="55"/>
      <c r="J14" s="55"/>
      <c r="K14" s="55"/>
      <c r="L14" s="55"/>
      <c r="M14" s="56"/>
    </row>
    <row r="15" spans="2:13" x14ac:dyDescent="0.25"/>
    <row r="16" spans="2:13" ht="21" customHeight="1" x14ac:dyDescent="0.25">
      <c r="B16" s="247" t="s">
        <v>273</v>
      </c>
      <c r="C16" s="248"/>
      <c r="D16" s="248"/>
      <c r="E16" s="249"/>
      <c r="F16" s="250">
        <f>SUM(D12,D4:D7,H8/12,I8/12,J8,K8,L8,M8)</f>
        <v>11823.681286549707</v>
      </c>
      <c r="G16" s="251"/>
      <c r="H16" s="55"/>
      <c r="I16" s="55"/>
      <c r="J16" s="55"/>
      <c r="K16" s="55"/>
      <c r="L16" s="55"/>
      <c r="M16" s="56"/>
    </row>
    <row r="17" spans="2:13" s="20" customFormat="1" ht="21" customHeight="1" x14ac:dyDescent="0.25">
      <c r="B17" s="229"/>
      <c r="C17" s="229"/>
      <c r="D17" s="229"/>
      <c r="E17" s="229"/>
      <c r="F17" s="230"/>
      <c r="G17" s="230"/>
      <c r="H17" s="82"/>
      <c r="I17" s="82"/>
      <c r="J17" s="82"/>
      <c r="K17" s="82"/>
      <c r="L17" s="82"/>
      <c r="M17" s="82"/>
    </row>
    <row r="18" spans="2:13" x14ac:dyDescent="0.25">
      <c r="B18" t="s">
        <v>93</v>
      </c>
    </row>
    <row r="19" spans="2:13" x14ac:dyDescent="0.25">
      <c r="B19" s="44" t="s">
        <v>100</v>
      </c>
      <c r="E19" s="1" t="s">
        <v>101</v>
      </c>
    </row>
    <row r="20" spans="2:13" x14ac:dyDescent="0.25"/>
    <row r="21" spans="2:13" x14ac:dyDescent="0.25"/>
    <row r="27" spans="2:13" hidden="1" x14ac:dyDescent="0.25">
      <c r="B27" s="40"/>
    </row>
  </sheetData>
  <mergeCells count="7">
    <mergeCell ref="B16:E16"/>
    <mergeCell ref="F16:G16"/>
    <mergeCell ref="B2:M2"/>
    <mergeCell ref="B14:E14"/>
    <mergeCell ref="F14:G14"/>
    <mergeCell ref="F10:M10"/>
    <mergeCell ref="F11:M11"/>
  </mergeCells>
  <hyperlinks>
    <hyperlink ref="B19" r:id="rId1" xr:uid="{00000000-0004-0000-0100-000000000000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BK27"/>
  <sheetViews>
    <sheetView showGridLines="0" tabSelected="1" workbookViewId="0">
      <selection activeCell="F23" sqref="F23"/>
    </sheetView>
  </sheetViews>
  <sheetFormatPr defaultColWidth="0" defaultRowHeight="15" zeroHeight="1" x14ac:dyDescent="0.25"/>
  <cols>
    <col min="1" max="1" width="7" customWidth="1"/>
    <col min="2" max="2" width="24.140625" bestFit="1" customWidth="1"/>
    <col min="3" max="3" width="13.28515625" style="1" bestFit="1" customWidth="1"/>
    <col min="4" max="4" width="28.140625" customWidth="1"/>
    <col min="5" max="5" width="24.140625" bestFit="1" customWidth="1"/>
    <col min="6" max="6" width="12.140625" bestFit="1" customWidth="1"/>
    <col min="7" max="7" width="31.140625" customWidth="1"/>
    <col min="8" max="62" width="40.42578125" hidden="1" customWidth="1"/>
    <col min="63" max="63" width="10.28515625" hidden="1" customWidth="1"/>
    <col min="64" max="16384" width="9.140625" hidden="1"/>
  </cols>
  <sheetData>
    <row r="1" spans="2:8" ht="6" customHeight="1" thickBot="1" x14ac:dyDescent="0.3">
      <c r="G1" s="48"/>
    </row>
    <row r="2" spans="2:8" ht="36" customHeight="1" thickBot="1" x14ac:dyDescent="0.3">
      <c r="B2" s="258" t="s">
        <v>102</v>
      </c>
      <c r="C2" s="259"/>
      <c r="D2" s="48"/>
      <c r="E2" s="258" t="s">
        <v>103</v>
      </c>
      <c r="F2" s="259"/>
      <c r="G2" s="49"/>
    </row>
    <row r="3" spans="2:8" ht="3.75" customHeight="1" x14ac:dyDescent="0.25">
      <c r="D3" s="48"/>
      <c r="E3" s="46"/>
      <c r="F3" s="46"/>
      <c r="G3" s="48"/>
    </row>
    <row r="4" spans="2:8" ht="18.75" x14ac:dyDescent="0.3">
      <c r="B4" s="256" t="s">
        <v>77</v>
      </c>
      <c r="C4" s="257"/>
      <c r="D4" s="48"/>
      <c r="E4" s="256" t="s">
        <v>77</v>
      </c>
      <c r="F4" s="257"/>
      <c r="G4" s="48"/>
    </row>
    <row r="5" spans="2:8" x14ac:dyDescent="0.25">
      <c r="B5" s="34" t="s">
        <v>89</v>
      </c>
      <c r="C5" s="45">
        <f>SUM('AG9-ENCARGOS SOCIAIS'!D4:D7)</f>
        <v>6500</v>
      </c>
      <c r="D5" s="48"/>
      <c r="E5" s="34" t="s">
        <v>89</v>
      </c>
      <c r="F5" s="45">
        <f>SUM('AG9-ENCARGOS SOCIAIS'!D4:D7)</f>
        <v>6500</v>
      </c>
    </row>
    <row r="6" spans="2:8" x14ac:dyDescent="0.25">
      <c r="B6" s="34" t="s">
        <v>74</v>
      </c>
      <c r="C6" s="29">
        <v>600</v>
      </c>
      <c r="D6" s="48"/>
      <c r="E6" s="34" t="s">
        <v>74</v>
      </c>
      <c r="F6" s="29">
        <v>600</v>
      </c>
    </row>
    <row r="7" spans="2:8" x14ac:dyDescent="0.25">
      <c r="B7" s="34" t="s">
        <v>75</v>
      </c>
      <c r="C7" s="29">
        <v>80</v>
      </c>
      <c r="D7" s="48"/>
      <c r="E7" s="34" t="s">
        <v>75</v>
      </c>
      <c r="F7" s="29">
        <v>80</v>
      </c>
    </row>
    <row r="8" spans="2:8" x14ac:dyDescent="0.25">
      <c r="B8" s="34" t="s">
        <v>76</v>
      </c>
      <c r="C8" s="29">
        <v>30</v>
      </c>
      <c r="D8" s="48"/>
      <c r="E8" s="34" t="s">
        <v>76</v>
      </c>
      <c r="F8" s="29">
        <v>30</v>
      </c>
    </row>
    <row r="9" spans="2:8" x14ac:dyDescent="0.25">
      <c r="B9" s="34" t="s">
        <v>274</v>
      </c>
      <c r="C9" s="29">
        <f>SUM('AG9-ENCARGOS SOCIAIS'!H8/12,'AG9-ENCARGOS SOCIAIS'!I8/12,'AG9-ENCARGOS SOCIAIS'!J8,'AG9-ENCARGOS SOCIAIS'!K8,'AG9-ENCARGOS SOCIAIS'!L8,'AG9-ENCARGOS SOCIAIS'!M8)</f>
        <v>3031.1666666666665</v>
      </c>
      <c r="D9" s="48"/>
      <c r="E9" s="34" t="s">
        <v>274</v>
      </c>
      <c r="F9" s="29">
        <f>SUM('AG9-ENCARGOS SOCIAIS'!K8/12,'AG9-ENCARGOS SOCIAIS'!L8/12,'AG9-ENCARGOS SOCIAIS'!M8,'AG9-ENCARGOS SOCIAIS'!N8,'AG9-ENCARGOS SOCIAIS'!O8,'AG9-ENCARGOS SOCIAIS'!P8)</f>
        <v>431.16666666666669</v>
      </c>
    </row>
    <row r="10" spans="2:8" ht="6" customHeight="1" x14ac:dyDescent="0.25">
      <c r="D10" s="48"/>
      <c r="F10" s="1"/>
    </row>
    <row r="11" spans="2:8" x14ac:dyDescent="0.25">
      <c r="B11" s="34" t="s">
        <v>85</v>
      </c>
      <c r="C11" s="29">
        <f>SUM(C5:C9)</f>
        <v>10241.166666666666</v>
      </c>
      <c r="D11" s="48"/>
      <c r="E11" s="34" t="s">
        <v>85</v>
      </c>
      <c r="F11" s="29">
        <f>SUM(F5:F9)</f>
        <v>7641.166666666667</v>
      </c>
    </row>
    <row r="12" spans="2:8" ht="15.75" customHeight="1" x14ac:dyDescent="0.25">
      <c r="E12" s="48"/>
      <c r="F12" s="48"/>
      <c r="G12" s="48"/>
    </row>
    <row r="13" spans="2:8" ht="21" customHeight="1" x14ac:dyDescent="0.3">
      <c r="B13" s="32" t="s">
        <v>78</v>
      </c>
      <c r="C13" s="33"/>
      <c r="E13" s="260" t="s">
        <v>78</v>
      </c>
      <c r="F13" s="261"/>
      <c r="G13" s="50" t="s">
        <v>83</v>
      </c>
    </row>
    <row r="14" spans="2:8" x14ac:dyDescent="0.25">
      <c r="B14" s="31" t="s">
        <v>79</v>
      </c>
      <c r="C14" s="30">
        <f>SUM(C15*0.01)</f>
        <v>0.23925999999999994</v>
      </c>
      <c r="E14" s="31" t="s">
        <v>79</v>
      </c>
      <c r="F14" s="30">
        <f>SUM(F15*0.01)</f>
        <v>7.0000000000000007E-2</v>
      </c>
      <c r="G14" s="51" t="s">
        <v>65</v>
      </c>
    </row>
    <row r="15" spans="2:8" x14ac:dyDescent="0.25">
      <c r="B15" s="31" t="s">
        <v>80</v>
      </c>
      <c r="C15" s="30">
        <f>'AG8-B.D. ESTOQUE'!E3</f>
        <v>23.925999999999995</v>
      </c>
      <c r="D15" s="53" t="s">
        <v>104</v>
      </c>
      <c r="E15" s="31" t="s">
        <v>80</v>
      </c>
      <c r="F15" s="30">
        <f>VLOOKUP(G14,'AG8-B.D. ESTOQUE'!B:E,3,0)</f>
        <v>7</v>
      </c>
      <c r="G15" s="52" t="s">
        <v>82</v>
      </c>
      <c r="H15" s="48"/>
    </row>
    <row r="16" spans="2:8" x14ac:dyDescent="0.25">
      <c r="B16" s="31" t="s">
        <v>81</v>
      </c>
      <c r="C16" s="30">
        <v>0.25</v>
      </c>
      <c r="E16" s="31" t="s">
        <v>81</v>
      </c>
      <c r="F16" s="30">
        <v>0.25</v>
      </c>
      <c r="H16" s="48"/>
    </row>
    <row r="17" spans="2:8" x14ac:dyDescent="0.25">
      <c r="B17" s="31"/>
      <c r="C17" s="30"/>
      <c r="E17" s="31"/>
      <c r="F17" s="30"/>
      <c r="H17" s="48"/>
    </row>
    <row r="18" spans="2:8" ht="6" customHeight="1" x14ac:dyDescent="0.25">
      <c r="C18"/>
      <c r="E18" s="48"/>
      <c r="F18" s="48"/>
      <c r="G18" s="48"/>
      <c r="H18" s="48"/>
    </row>
    <row r="19" spans="2:8" x14ac:dyDescent="0.25">
      <c r="B19" s="31" t="s">
        <v>86</v>
      </c>
      <c r="C19" s="30">
        <f>SUM(C13:C17)</f>
        <v>24.415259999999996</v>
      </c>
      <c r="E19" s="31" t="s">
        <v>86</v>
      </c>
      <c r="F19" s="30">
        <f>SUM(F13:F17)</f>
        <v>7.32</v>
      </c>
      <c r="G19" s="48"/>
      <c r="H19" s="48"/>
    </row>
    <row r="20" spans="2:8" ht="15" customHeight="1" x14ac:dyDescent="0.25">
      <c r="C20"/>
      <c r="D20" s="20"/>
      <c r="H20" s="48"/>
    </row>
    <row r="21" spans="2:8" x14ac:dyDescent="0.25">
      <c r="B21" s="35" t="s">
        <v>84</v>
      </c>
      <c r="C21" s="36">
        <f>VLOOKUP(D15,'AG8-B.D. ESTOQUE'!B:I,8,0)</f>
        <v>7.8205939999999963</v>
      </c>
      <c r="E21" s="35" t="s">
        <v>84</v>
      </c>
      <c r="F21" s="36">
        <f>VLOOKUP(G14,'AG8-B.D. ESTOQUE'!B:I,8,0)</f>
        <v>9.85</v>
      </c>
    </row>
    <row r="22" spans="2:8" ht="5.25" customHeight="1" x14ac:dyDescent="0.25">
      <c r="C22"/>
    </row>
    <row r="23" spans="2:8" x14ac:dyDescent="0.25">
      <c r="B23" s="35" t="s">
        <v>87</v>
      </c>
      <c r="C23" s="37">
        <f>SUM(C11/C21)</f>
        <v>1309.5126363376837</v>
      </c>
      <c r="E23" s="35" t="s">
        <v>87</v>
      </c>
      <c r="F23" s="37">
        <f>SUM(F11/F21)</f>
        <v>775.75296108291036</v>
      </c>
    </row>
    <row r="24" spans="2:8" s="20" customFormat="1" ht="5.25" customHeight="1" x14ac:dyDescent="0.25">
      <c r="C24" s="39"/>
      <c r="F24" s="39"/>
    </row>
    <row r="25" spans="2:8" x14ac:dyDescent="0.25">
      <c r="B25" s="35" t="s">
        <v>88</v>
      </c>
      <c r="C25" s="38">
        <f>VLOOKUP(D15,'AG8-B.D. ESTOQUE'!B:E,4,0)</f>
        <v>23.925999999999995</v>
      </c>
      <c r="E25" s="35" t="s">
        <v>88</v>
      </c>
      <c r="F25" s="38">
        <f>VLOOKUP(G14,'AG8-B.D. ESTOQUE'!B:E,4,0)</f>
        <v>18</v>
      </c>
    </row>
    <row r="26" spans="2:8" x14ac:dyDescent="0.25"/>
    <row r="27" spans="2:8" x14ac:dyDescent="0.25"/>
  </sheetData>
  <mergeCells count="5">
    <mergeCell ref="B4:C4"/>
    <mergeCell ref="B2:C2"/>
    <mergeCell ref="E13:F13"/>
    <mergeCell ref="E4:F4"/>
    <mergeCell ref="E2:F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5"/>
  <sheetViews>
    <sheetView showGridLines="0" workbookViewId="0">
      <selection activeCell="A57" sqref="A57:XFD1048576"/>
    </sheetView>
  </sheetViews>
  <sheetFormatPr defaultColWidth="0" defaultRowHeight="15" zeroHeight="1" x14ac:dyDescent="0.25"/>
  <cols>
    <col min="1" max="1" width="6" style="9" bestFit="1" customWidth="1"/>
    <col min="2" max="2" width="40.42578125" style="2" bestFit="1" customWidth="1"/>
    <col min="3" max="3" width="13.140625" hidden="1" customWidth="1"/>
    <col min="4" max="4" width="11" style="1" bestFit="1" customWidth="1"/>
    <col min="5" max="5" width="11.28515625" style="1" bestFit="1" customWidth="1"/>
    <col min="6" max="6" width="11" style="1" hidden="1" customWidth="1"/>
    <col min="7" max="7" width="11" style="1" customWidth="1"/>
    <col min="8" max="8" width="10.42578125" style="19" bestFit="1" customWidth="1"/>
    <col min="9" max="9" width="14.85546875" style="19" bestFit="1" customWidth="1"/>
    <col min="10" max="10" width="8" style="3" bestFit="1" customWidth="1"/>
    <col min="11" max="11" width="9.140625" customWidth="1"/>
    <col min="12" max="16384" width="9.140625" hidden="1"/>
  </cols>
  <sheetData>
    <row r="1" spans="1:10" ht="40.5" customHeight="1" x14ac:dyDescent="0.25">
      <c r="A1" s="21" t="s">
        <v>7</v>
      </c>
      <c r="B1" s="22"/>
      <c r="C1" s="22"/>
      <c r="D1" s="22"/>
      <c r="E1" s="22"/>
      <c r="F1" s="22"/>
      <c r="G1" s="22"/>
      <c r="H1" s="22"/>
      <c r="I1" s="23" t="s">
        <v>81</v>
      </c>
      <c r="J1" s="24">
        <v>0.25</v>
      </c>
    </row>
    <row r="2" spans="1:10" ht="25.5" customHeight="1" x14ac:dyDescent="0.25">
      <c r="A2" s="27" t="s">
        <v>1</v>
      </c>
      <c r="B2" s="28" t="s">
        <v>2</v>
      </c>
      <c r="C2" s="28" t="s">
        <v>3</v>
      </c>
      <c r="D2" s="25" t="s">
        <v>4</v>
      </c>
      <c r="E2" s="25" t="s">
        <v>5</v>
      </c>
      <c r="F2" s="25" t="s">
        <v>6</v>
      </c>
      <c r="G2" s="26" t="s">
        <v>79</v>
      </c>
      <c r="H2" s="10" t="s">
        <v>28</v>
      </c>
      <c r="I2" s="11" t="s">
        <v>27</v>
      </c>
      <c r="J2" s="26" t="s">
        <v>8</v>
      </c>
    </row>
    <row r="3" spans="1:10" ht="25.5" customHeight="1" x14ac:dyDescent="0.25">
      <c r="A3" s="12">
        <v>0</v>
      </c>
      <c r="B3" s="13" t="s">
        <v>104</v>
      </c>
      <c r="C3" s="14" t="s">
        <v>9</v>
      </c>
      <c r="D3" s="15">
        <f>AVERAGE(D4:D54)</f>
        <v>14.5246</v>
      </c>
      <c r="E3" s="15">
        <f>AVERAGE(E4:E54)</f>
        <v>23.925999999999995</v>
      </c>
      <c r="F3" s="15">
        <f t="shared" ref="F3" si="0">SUM(E3-D3)</f>
        <v>9.4013999999999953</v>
      </c>
      <c r="G3" s="15">
        <f>SUM(D3*0.01)</f>
        <v>0.14524599999999999</v>
      </c>
      <c r="H3" s="17">
        <f>SUM(E3*0.06)</f>
        <v>1.4355599999999997</v>
      </c>
      <c r="I3" s="17">
        <f>SUM(E3-(D3+G3+H3))</f>
        <v>7.8205939999999963</v>
      </c>
      <c r="J3" s="16">
        <v>0</v>
      </c>
    </row>
    <row r="4" spans="1:10" x14ac:dyDescent="0.25">
      <c r="A4" s="12"/>
      <c r="B4" s="13"/>
      <c r="C4" s="14"/>
      <c r="D4" s="15"/>
      <c r="E4" s="15"/>
      <c r="F4" s="15">
        <f t="shared" ref="F4:F54" si="1">SUM(E4-D4)</f>
        <v>0</v>
      </c>
      <c r="G4" s="15">
        <f t="shared" ref="G4:G54" si="2">SUM(D4*0.01)</f>
        <v>0</v>
      </c>
      <c r="H4" s="17">
        <f t="shared" ref="H4:H54" si="3">SUM(E4*0.06)</f>
        <v>0</v>
      </c>
      <c r="I4" s="17">
        <f t="shared" ref="I4:I54" si="4">SUM(E4-(D4+G4+H4))</f>
        <v>0</v>
      </c>
      <c r="J4" s="16"/>
    </row>
    <row r="5" spans="1:10" x14ac:dyDescent="0.25">
      <c r="A5" s="12">
        <v>77400</v>
      </c>
      <c r="B5" s="13" t="s">
        <v>10</v>
      </c>
      <c r="C5" s="14" t="s">
        <v>0</v>
      </c>
      <c r="D5" s="15">
        <v>20.93</v>
      </c>
      <c r="E5" s="15">
        <v>29.9</v>
      </c>
      <c r="F5" s="15">
        <f t="shared" si="1"/>
        <v>8.9699999999999989</v>
      </c>
      <c r="G5" s="15">
        <f t="shared" si="2"/>
        <v>0.20930000000000001</v>
      </c>
      <c r="H5" s="17">
        <f t="shared" si="3"/>
        <v>1.7939999999999998</v>
      </c>
      <c r="I5" s="17">
        <f t="shared" si="4"/>
        <v>6.9666999999999994</v>
      </c>
      <c r="J5" s="16">
        <v>1</v>
      </c>
    </row>
    <row r="6" spans="1:10" x14ac:dyDescent="0.25">
      <c r="A6" s="12">
        <v>27649</v>
      </c>
      <c r="B6" s="13" t="s">
        <v>11</v>
      </c>
      <c r="C6" s="14" t="s">
        <v>0</v>
      </c>
      <c r="D6" s="15">
        <v>49.22</v>
      </c>
      <c r="E6" s="15">
        <v>57.9</v>
      </c>
      <c r="F6" s="15">
        <f t="shared" si="1"/>
        <v>8.68</v>
      </c>
      <c r="G6" s="15">
        <f t="shared" si="2"/>
        <v>0.49220000000000003</v>
      </c>
      <c r="H6" s="17">
        <f t="shared" si="3"/>
        <v>3.4739999999999998</v>
      </c>
      <c r="I6" s="17">
        <f t="shared" si="4"/>
        <v>4.7138000000000062</v>
      </c>
      <c r="J6" s="16">
        <v>1</v>
      </c>
    </row>
    <row r="7" spans="1:10" x14ac:dyDescent="0.25">
      <c r="A7" s="12">
        <v>74325</v>
      </c>
      <c r="B7" s="13" t="s">
        <v>12</v>
      </c>
      <c r="C7" s="14" t="s">
        <v>0</v>
      </c>
      <c r="D7" s="15">
        <v>32.22</v>
      </c>
      <c r="E7" s="15">
        <v>37.9</v>
      </c>
      <c r="F7" s="15">
        <f t="shared" si="1"/>
        <v>5.68</v>
      </c>
      <c r="G7" s="15">
        <f t="shared" si="2"/>
        <v>0.32219999999999999</v>
      </c>
      <c r="H7" s="17">
        <f t="shared" si="3"/>
        <v>2.274</v>
      </c>
      <c r="I7" s="17">
        <f t="shared" si="4"/>
        <v>3.0837999999999965</v>
      </c>
      <c r="J7" s="16">
        <v>1</v>
      </c>
    </row>
    <row r="8" spans="1:10" x14ac:dyDescent="0.25">
      <c r="A8" s="12">
        <v>28351</v>
      </c>
      <c r="B8" s="13" t="s">
        <v>13</v>
      </c>
      <c r="C8" s="14" t="s">
        <v>0</v>
      </c>
      <c r="D8" s="15">
        <v>38.159999999999997</v>
      </c>
      <c r="E8" s="15">
        <v>44.9</v>
      </c>
      <c r="F8" s="15">
        <f t="shared" si="1"/>
        <v>6.740000000000002</v>
      </c>
      <c r="G8" s="15">
        <f t="shared" si="2"/>
        <v>0.38159999999999999</v>
      </c>
      <c r="H8" s="17">
        <f t="shared" si="3"/>
        <v>2.694</v>
      </c>
      <c r="I8" s="17">
        <f t="shared" si="4"/>
        <v>3.6644000000000005</v>
      </c>
      <c r="J8" s="16">
        <v>1</v>
      </c>
    </row>
    <row r="9" spans="1:10" x14ac:dyDescent="0.25">
      <c r="A9" s="12">
        <v>73270</v>
      </c>
      <c r="B9" s="13" t="s">
        <v>14</v>
      </c>
      <c r="C9" s="14" t="s">
        <v>0</v>
      </c>
      <c r="D9" s="15">
        <v>23.72</v>
      </c>
      <c r="E9" s="15">
        <v>34.9</v>
      </c>
      <c r="F9" s="15">
        <f t="shared" si="1"/>
        <v>11.18</v>
      </c>
      <c r="G9" s="15">
        <f t="shared" si="2"/>
        <v>0.23719999999999999</v>
      </c>
      <c r="H9" s="17">
        <f t="shared" si="3"/>
        <v>2.0939999999999999</v>
      </c>
      <c r="I9" s="17">
        <f t="shared" si="4"/>
        <v>8.8487999999999971</v>
      </c>
      <c r="J9" s="16">
        <v>1</v>
      </c>
    </row>
    <row r="10" spans="1:10" x14ac:dyDescent="0.25">
      <c r="A10" s="12">
        <v>71007</v>
      </c>
      <c r="B10" s="13" t="s">
        <v>15</v>
      </c>
      <c r="C10" s="14" t="s">
        <v>0</v>
      </c>
      <c r="D10" s="15">
        <v>19.46</v>
      </c>
      <c r="E10" s="15">
        <v>22.9</v>
      </c>
      <c r="F10" s="15">
        <f t="shared" si="1"/>
        <v>3.4399999999999977</v>
      </c>
      <c r="G10" s="15">
        <f t="shared" si="2"/>
        <v>0.19460000000000002</v>
      </c>
      <c r="H10" s="17">
        <f t="shared" si="3"/>
        <v>1.3739999999999999</v>
      </c>
      <c r="I10" s="17">
        <f t="shared" si="4"/>
        <v>1.8713999999999977</v>
      </c>
      <c r="J10" s="16">
        <v>1</v>
      </c>
    </row>
    <row r="11" spans="1:10" x14ac:dyDescent="0.25">
      <c r="A11" s="12">
        <v>73267</v>
      </c>
      <c r="B11" s="13" t="s">
        <v>16</v>
      </c>
      <c r="C11" s="14" t="s">
        <v>0</v>
      </c>
      <c r="D11" s="15">
        <v>23.72</v>
      </c>
      <c r="E11" s="15">
        <v>34.9</v>
      </c>
      <c r="F11" s="15">
        <f t="shared" si="1"/>
        <v>11.18</v>
      </c>
      <c r="G11" s="15">
        <f t="shared" si="2"/>
        <v>0.23719999999999999</v>
      </c>
      <c r="H11" s="17">
        <f t="shared" si="3"/>
        <v>2.0939999999999999</v>
      </c>
      <c r="I11" s="17">
        <f t="shared" si="4"/>
        <v>8.8487999999999971</v>
      </c>
      <c r="J11" s="16">
        <v>1</v>
      </c>
    </row>
    <row r="12" spans="1:10" x14ac:dyDescent="0.25">
      <c r="A12" s="12">
        <v>74381</v>
      </c>
      <c r="B12" s="13" t="s">
        <v>17</v>
      </c>
      <c r="C12" s="14" t="s">
        <v>0</v>
      </c>
      <c r="D12" s="15">
        <v>19.989999999999998</v>
      </c>
      <c r="E12" s="15">
        <v>29.9</v>
      </c>
      <c r="F12" s="15">
        <f t="shared" si="1"/>
        <v>9.91</v>
      </c>
      <c r="G12" s="15">
        <f t="shared" si="2"/>
        <v>0.19989999999999999</v>
      </c>
      <c r="H12" s="17">
        <f t="shared" si="3"/>
        <v>1.7939999999999998</v>
      </c>
      <c r="I12" s="17">
        <f t="shared" si="4"/>
        <v>7.9161000000000001</v>
      </c>
      <c r="J12" s="16">
        <v>1</v>
      </c>
    </row>
    <row r="13" spans="1:10" x14ac:dyDescent="0.25">
      <c r="A13" s="12">
        <v>73620</v>
      </c>
      <c r="B13" s="13" t="s">
        <v>23</v>
      </c>
      <c r="C13" s="14" t="s">
        <v>0</v>
      </c>
      <c r="D13" s="15">
        <v>44.96</v>
      </c>
      <c r="E13" s="15">
        <v>66.900000000000006</v>
      </c>
      <c r="F13" s="15">
        <f t="shared" si="1"/>
        <v>21.940000000000005</v>
      </c>
      <c r="G13" s="15">
        <f t="shared" si="2"/>
        <v>0.4496</v>
      </c>
      <c r="H13" s="17">
        <f t="shared" si="3"/>
        <v>4.0140000000000002</v>
      </c>
      <c r="I13" s="17">
        <f t="shared" si="4"/>
        <v>17.476400000000005</v>
      </c>
      <c r="J13" s="16">
        <v>1</v>
      </c>
    </row>
    <row r="14" spans="1:10" x14ac:dyDescent="0.25">
      <c r="A14" s="12">
        <v>29073</v>
      </c>
      <c r="B14" s="13" t="s">
        <v>18</v>
      </c>
      <c r="C14" s="14" t="s">
        <v>0</v>
      </c>
      <c r="D14" s="15">
        <v>53.46</v>
      </c>
      <c r="E14" s="15">
        <v>89.9</v>
      </c>
      <c r="F14" s="15">
        <f t="shared" si="1"/>
        <v>36.440000000000005</v>
      </c>
      <c r="G14" s="15">
        <f t="shared" si="2"/>
        <v>0.53459999999999996</v>
      </c>
      <c r="H14" s="17">
        <f t="shared" si="3"/>
        <v>5.3940000000000001</v>
      </c>
      <c r="I14" s="17">
        <f t="shared" si="4"/>
        <v>30.511400000000009</v>
      </c>
      <c r="J14" s="16">
        <v>1</v>
      </c>
    </row>
    <row r="15" spans="1:10" x14ac:dyDescent="0.25">
      <c r="A15" s="12">
        <v>73815</v>
      </c>
      <c r="B15" s="13" t="s">
        <v>19</v>
      </c>
      <c r="C15" s="14" t="s">
        <v>0</v>
      </c>
      <c r="D15" s="15">
        <v>20.93</v>
      </c>
      <c r="E15" s="15">
        <v>29.9</v>
      </c>
      <c r="F15" s="15">
        <f t="shared" si="1"/>
        <v>8.9699999999999989</v>
      </c>
      <c r="G15" s="15">
        <f t="shared" si="2"/>
        <v>0.20930000000000001</v>
      </c>
      <c r="H15" s="17">
        <f t="shared" si="3"/>
        <v>1.7939999999999998</v>
      </c>
      <c r="I15" s="17">
        <f t="shared" si="4"/>
        <v>6.9666999999999994</v>
      </c>
      <c r="J15" s="16">
        <v>1</v>
      </c>
    </row>
    <row r="16" spans="1:10" x14ac:dyDescent="0.25">
      <c r="A16" s="12">
        <v>73795</v>
      </c>
      <c r="B16" s="13" t="s">
        <v>20</v>
      </c>
      <c r="C16" s="14" t="s">
        <v>0</v>
      </c>
      <c r="D16" s="15">
        <v>27.12</v>
      </c>
      <c r="E16" s="15">
        <v>39.9</v>
      </c>
      <c r="F16" s="15">
        <f t="shared" si="1"/>
        <v>12.779999999999998</v>
      </c>
      <c r="G16" s="15">
        <f t="shared" si="2"/>
        <v>0.2712</v>
      </c>
      <c r="H16" s="17">
        <f t="shared" si="3"/>
        <v>2.3939999999999997</v>
      </c>
      <c r="I16" s="17">
        <f t="shared" si="4"/>
        <v>10.114799999999999</v>
      </c>
      <c r="J16" s="16">
        <v>1</v>
      </c>
    </row>
    <row r="17" spans="1:10" x14ac:dyDescent="0.25">
      <c r="A17" s="12">
        <v>73802</v>
      </c>
      <c r="B17" s="13" t="s">
        <v>21</v>
      </c>
      <c r="C17" s="14" t="s">
        <v>0</v>
      </c>
      <c r="D17" s="15">
        <v>27.12</v>
      </c>
      <c r="E17" s="15">
        <v>39.9</v>
      </c>
      <c r="F17" s="15">
        <f t="shared" si="1"/>
        <v>12.779999999999998</v>
      </c>
      <c r="G17" s="15">
        <f t="shared" si="2"/>
        <v>0.2712</v>
      </c>
      <c r="H17" s="17">
        <f t="shared" si="3"/>
        <v>2.3939999999999997</v>
      </c>
      <c r="I17" s="17">
        <f t="shared" si="4"/>
        <v>10.114799999999999</v>
      </c>
      <c r="J17" s="16">
        <v>1</v>
      </c>
    </row>
    <row r="18" spans="1:10" x14ac:dyDescent="0.25">
      <c r="A18" s="12">
        <v>74389</v>
      </c>
      <c r="B18" s="13" t="s">
        <v>22</v>
      </c>
      <c r="C18" s="14" t="s">
        <v>0</v>
      </c>
      <c r="D18" s="15">
        <v>23.72</v>
      </c>
      <c r="E18" s="15">
        <v>34.9</v>
      </c>
      <c r="F18" s="15">
        <f t="shared" si="1"/>
        <v>11.18</v>
      </c>
      <c r="G18" s="15">
        <f t="shared" si="2"/>
        <v>0.23719999999999999</v>
      </c>
      <c r="H18" s="17">
        <f t="shared" si="3"/>
        <v>2.0939999999999999</v>
      </c>
      <c r="I18" s="17">
        <f t="shared" si="4"/>
        <v>8.8487999999999971</v>
      </c>
      <c r="J18" s="16">
        <v>1</v>
      </c>
    </row>
    <row r="19" spans="1:10" x14ac:dyDescent="0.25">
      <c r="A19" s="12">
        <v>71759</v>
      </c>
      <c r="B19" s="13" t="s">
        <v>24</v>
      </c>
      <c r="C19" s="14" t="s">
        <v>0</v>
      </c>
      <c r="D19" s="15">
        <v>17.93</v>
      </c>
      <c r="E19" s="15">
        <v>29.9</v>
      </c>
      <c r="F19" s="15">
        <f t="shared" si="1"/>
        <v>11.969999999999999</v>
      </c>
      <c r="G19" s="15">
        <f t="shared" si="2"/>
        <v>0.17929999999999999</v>
      </c>
      <c r="H19" s="17">
        <f t="shared" si="3"/>
        <v>1.7939999999999998</v>
      </c>
      <c r="I19" s="17">
        <f t="shared" si="4"/>
        <v>9.996699999999997</v>
      </c>
      <c r="J19" s="16">
        <v>1</v>
      </c>
    </row>
    <row r="20" spans="1:10" x14ac:dyDescent="0.25">
      <c r="A20" s="12">
        <v>28213</v>
      </c>
      <c r="B20" s="13" t="s">
        <v>25</v>
      </c>
      <c r="C20" s="14" t="s">
        <v>0</v>
      </c>
      <c r="D20" s="15">
        <v>16.73</v>
      </c>
      <c r="E20" s="15">
        <v>29.9</v>
      </c>
      <c r="F20" s="15">
        <f t="shared" si="1"/>
        <v>13.169999999999998</v>
      </c>
      <c r="G20" s="15">
        <f t="shared" si="2"/>
        <v>0.1673</v>
      </c>
      <c r="H20" s="17">
        <f t="shared" si="3"/>
        <v>1.7939999999999998</v>
      </c>
      <c r="I20" s="17">
        <f t="shared" si="4"/>
        <v>11.208699999999997</v>
      </c>
      <c r="J20" s="16">
        <v>1</v>
      </c>
    </row>
    <row r="21" spans="1:10" x14ac:dyDescent="0.25">
      <c r="A21" s="12">
        <v>29087</v>
      </c>
      <c r="B21" s="13" t="s">
        <v>26</v>
      </c>
      <c r="C21" s="14" t="s">
        <v>0</v>
      </c>
      <c r="D21" s="15">
        <v>47.52</v>
      </c>
      <c r="E21" s="15">
        <v>69.900000000000006</v>
      </c>
      <c r="F21" s="15">
        <f t="shared" si="1"/>
        <v>22.380000000000003</v>
      </c>
      <c r="G21" s="15">
        <f t="shared" si="2"/>
        <v>0.47520000000000007</v>
      </c>
      <c r="H21" s="17">
        <f t="shared" si="3"/>
        <v>4.194</v>
      </c>
      <c r="I21" s="17">
        <f t="shared" si="4"/>
        <v>17.710799999999999</v>
      </c>
      <c r="J21" s="16">
        <v>1</v>
      </c>
    </row>
    <row r="22" spans="1:10" x14ac:dyDescent="0.25">
      <c r="A22" s="12">
        <v>1212</v>
      </c>
      <c r="B22" s="13" t="s">
        <v>29</v>
      </c>
      <c r="C22" s="14" t="s">
        <v>31</v>
      </c>
      <c r="D22" s="15">
        <v>9</v>
      </c>
      <c r="E22" s="15">
        <v>18</v>
      </c>
      <c r="F22" s="15">
        <f t="shared" si="1"/>
        <v>9</v>
      </c>
      <c r="G22" s="15">
        <f t="shared" si="2"/>
        <v>0.09</v>
      </c>
      <c r="H22" s="17">
        <f t="shared" si="3"/>
        <v>1.08</v>
      </c>
      <c r="I22" s="17">
        <f t="shared" si="4"/>
        <v>7.83</v>
      </c>
      <c r="J22" s="16">
        <v>5</v>
      </c>
    </row>
    <row r="23" spans="1:10" x14ac:dyDescent="0.25">
      <c r="A23" s="12">
        <v>1210</v>
      </c>
      <c r="B23" s="13" t="s">
        <v>30</v>
      </c>
      <c r="C23" s="14" t="s">
        <v>31</v>
      </c>
      <c r="D23" s="15">
        <v>7</v>
      </c>
      <c r="E23" s="15">
        <v>15</v>
      </c>
      <c r="F23" s="15">
        <f t="shared" si="1"/>
        <v>8</v>
      </c>
      <c r="G23" s="15">
        <f t="shared" si="2"/>
        <v>7.0000000000000007E-2</v>
      </c>
      <c r="H23" s="17">
        <f t="shared" si="3"/>
        <v>0.89999999999999991</v>
      </c>
      <c r="I23" s="17">
        <f t="shared" si="4"/>
        <v>7.0299999999999994</v>
      </c>
      <c r="J23" s="16">
        <v>8</v>
      </c>
    </row>
    <row r="24" spans="1:10" x14ac:dyDescent="0.25">
      <c r="A24" s="12">
        <v>1213</v>
      </c>
      <c r="B24" s="13" t="s">
        <v>32</v>
      </c>
      <c r="C24" s="14" t="s">
        <v>33</v>
      </c>
      <c r="D24" s="15">
        <v>3</v>
      </c>
      <c r="E24" s="15">
        <v>7</v>
      </c>
      <c r="F24" s="15">
        <f t="shared" si="1"/>
        <v>4</v>
      </c>
      <c r="G24" s="15">
        <f t="shared" si="2"/>
        <v>0.03</v>
      </c>
      <c r="H24" s="17">
        <f t="shared" si="3"/>
        <v>0.42</v>
      </c>
      <c r="I24" s="17">
        <f t="shared" si="4"/>
        <v>3.5500000000000003</v>
      </c>
      <c r="J24" s="16">
        <v>10</v>
      </c>
    </row>
    <row r="25" spans="1:10" x14ac:dyDescent="0.25">
      <c r="A25" s="12">
        <v>1214</v>
      </c>
      <c r="B25" s="13" t="s">
        <v>34</v>
      </c>
      <c r="C25" s="14" t="s">
        <v>35</v>
      </c>
      <c r="D25" s="15">
        <v>8</v>
      </c>
      <c r="E25" s="15">
        <v>18</v>
      </c>
      <c r="F25" s="15">
        <f t="shared" si="1"/>
        <v>10</v>
      </c>
      <c r="G25" s="15">
        <f t="shared" si="2"/>
        <v>0.08</v>
      </c>
      <c r="H25" s="17">
        <f t="shared" si="3"/>
        <v>1.08</v>
      </c>
      <c r="I25" s="17">
        <f t="shared" si="4"/>
        <v>8.84</v>
      </c>
      <c r="J25" s="16">
        <v>1</v>
      </c>
    </row>
    <row r="26" spans="1:10" x14ac:dyDescent="0.25">
      <c r="A26" s="12">
        <v>1215</v>
      </c>
      <c r="B26" s="13" t="s">
        <v>36</v>
      </c>
      <c r="C26" s="14" t="s">
        <v>37</v>
      </c>
      <c r="D26" s="15">
        <v>3.52</v>
      </c>
      <c r="E26" s="15">
        <v>8</v>
      </c>
      <c r="F26" s="15">
        <f t="shared" si="1"/>
        <v>4.4800000000000004</v>
      </c>
      <c r="G26" s="15">
        <f t="shared" si="2"/>
        <v>3.5200000000000002E-2</v>
      </c>
      <c r="H26" s="17">
        <f t="shared" si="3"/>
        <v>0.48</v>
      </c>
      <c r="I26" s="17">
        <f t="shared" si="4"/>
        <v>3.9648000000000003</v>
      </c>
      <c r="J26" s="16">
        <v>11</v>
      </c>
    </row>
    <row r="27" spans="1:10" x14ac:dyDescent="0.25">
      <c r="A27" s="12">
        <v>1216</v>
      </c>
      <c r="B27" s="13" t="s">
        <v>38</v>
      </c>
      <c r="C27" s="14" t="s">
        <v>39</v>
      </c>
      <c r="D27" s="15">
        <v>6</v>
      </c>
      <c r="E27" s="15">
        <v>11</v>
      </c>
      <c r="F27" s="15">
        <f t="shared" si="1"/>
        <v>5</v>
      </c>
      <c r="G27" s="15">
        <f t="shared" si="2"/>
        <v>0.06</v>
      </c>
      <c r="H27" s="17">
        <f t="shared" si="3"/>
        <v>0.65999999999999992</v>
      </c>
      <c r="I27" s="17">
        <f t="shared" si="4"/>
        <v>4.28</v>
      </c>
      <c r="J27" s="16">
        <v>3</v>
      </c>
    </row>
    <row r="28" spans="1:10" x14ac:dyDescent="0.25">
      <c r="A28" s="12">
        <v>1211</v>
      </c>
      <c r="B28" s="13" t="s">
        <v>40</v>
      </c>
      <c r="C28" s="14" t="s">
        <v>41</v>
      </c>
      <c r="D28" s="15">
        <v>8.9</v>
      </c>
      <c r="E28" s="15">
        <v>15</v>
      </c>
      <c r="F28" s="15">
        <f t="shared" si="1"/>
        <v>6.1</v>
      </c>
      <c r="G28" s="15">
        <f t="shared" si="2"/>
        <v>8.900000000000001E-2</v>
      </c>
      <c r="H28" s="17">
        <f t="shared" si="3"/>
        <v>0.89999999999999991</v>
      </c>
      <c r="I28" s="17">
        <f t="shared" si="4"/>
        <v>5.1109999999999989</v>
      </c>
      <c r="J28" s="16">
        <v>12</v>
      </c>
    </row>
    <row r="29" spans="1:10" x14ac:dyDescent="0.25">
      <c r="A29" s="12">
        <v>1217</v>
      </c>
      <c r="B29" s="13" t="s">
        <v>42</v>
      </c>
      <c r="C29" s="14" t="s">
        <v>41</v>
      </c>
      <c r="D29" s="15">
        <v>9.9</v>
      </c>
      <c r="E29" s="15">
        <v>18</v>
      </c>
      <c r="F29" s="15">
        <f t="shared" si="1"/>
        <v>8.1</v>
      </c>
      <c r="G29" s="15">
        <f t="shared" si="2"/>
        <v>9.9000000000000005E-2</v>
      </c>
      <c r="H29" s="17">
        <f t="shared" si="3"/>
        <v>1.08</v>
      </c>
      <c r="I29" s="17">
        <f t="shared" si="4"/>
        <v>6.9209999999999994</v>
      </c>
      <c r="J29" s="16">
        <v>9</v>
      </c>
    </row>
    <row r="30" spans="1:10" x14ac:dyDescent="0.25">
      <c r="A30" s="12">
        <v>1218</v>
      </c>
      <c r="B30" s="13" t="s">
        <v>43</v>
      </c>
      <c r="C30" s="14"/>
      <c r="D30" s="15">
        <v>3.5</v>
      </c>
      <c r="E30" s="15">
        <v>6</v>
      </c>
      <c r="F30" s="15">
        <f t="shared" si="1"/>
        <v>2.5</v>
      </c>
      <c r="G30" s="15">
        <f t="shared" si="2"/>
        <v>3.5000000000000003E-2</v>
      </c>
      <c r="H30" s="17">
        <f t="shared" si="3"/>
        <v>0.36</v>
      </c>
      <c r="I30" s="17">
        <f t="shared" si="4"/>
        <v>2.105</v>
      </c>
      <c r="J30" s="16">
        <v>1</v>
      </c>
    </row>
    <row r="31" spans="1:10" x14ac:dyDescent="0.25">
      <c r="A31" s="12">
        <v>1219</v>
      </c>
      <c r="B31" s="13" t="s">
        <v>44</v>
      </c>
      <c r="C31" s="14"/>
      <c r="D31" s="15">
        <v>4</v>
      </c>
      <c r="E31" s="15">
        <v>7</v>
      </c>
      <c r="F31" s="15">
        <f t="shared" si="1"/>
        <v>3</v>
      </c>
      <c r="G31" s="15">
        <f t="shared" si="2"/>
        <v>0.04</v>
      </c>
      <c r="H31" s="17">
        <f t="shared" si="3"/>
        <v>0.42</v>
      </c>
      <c r="I31" s="17">
        <f t="shared" si="4"/>
        <v>2.54</v>
      </c>
      <c r="J31" s="16">
        <v>2</v>
      </c>
    </row>
    <row r="32" spans="1:10" x14ac:dyDescent="0.25">
      <c r="A32" s="12">
        <v>1220</v>
      </c>
      <c r="B32" s="13" t="s">
        <v>45</v>
      </c>
      <c r="C32" s="14" t="s">
        <v>41</v>
      </c>
      <c r="D32" s="15">
        <v>3.7</v>
      </c>
      <c r="E32" s="15">
        <v>8</v>
      </c>
      <c r="F32" s="15">
        <f t="shared" si="1"/>
        <v>4.3</v>
      </c>
      <c r="G32" s="15">
        <f t="shared" si="2"/>
        <v>3.7000000000000005E-2</v>
      </c>
      <c r="H32" s="17">
        <f t="shared" si="3"/>
        <v>0.48</v>
      </c>
      <c r="I32" s="17">
        <f t="shared" si="4"/>
        <v>3.7829999999999995</v>
      </c>
      <c r="J32" s="16">
        <v>8</v>
      </c>
    </row>
    <row r="33" spans="1:10" x14ac:dyDescent="0.25">
      <c r="A33" s="12">
        <v>1221</v>
      </c>
      <c r="B33" s="13" t="s">
        <v>46</v>
      </c>
      <c r="C33" s="14" t="s">
        <v>47</v>
      </c>
      <c r="D33" s="15">
        <v>6</v>
      </c>
      <c r="E33" s="15">
        <v>13</v>
      </c>
      <c r="F33" s="15">
        <f t="shared" si="1"/>
        <v>7</v>
      </c>
      <c r="G33" s="15">
        <f t="shared" si="2"/>
        <v>0.06</v>
      </c>
      <c r="H33" s="17">
        <f t="shared" si="3"/>
        <v>0.78</v>
      </c>
      <c r="I33" s="17">
        <f t="shared" si="4"/>
        <v>6.16</v>
      </c>
      <c r="J33" s="16">
        <v>2</v>
      </c>
    </row>
    <row r="34" spans="1:10" x14ac:dyDescent="0.25">
      <c r="A34" s="12">
        <v>1222</v>
      </c>
      <c r="B34" s="13" t="s">
        <v>46</v>
      </c>
      <c r="C34" s="14" t="s">
        <v>48</v>
      </c>
      <c r="D34" s="15">
        <v>6.8</v>
      </c>
      <c r="E34" s="15">
        <v>14</v>
      </c>
      <c r="F34" s="15">
        <f t="shared" si="1"/>
        <v>7.2</v>
      </c>
      <c r="G34" s="15">
        <f t="shared" si="2"/>
        <v>6.8000000000000005E-2</v>
      </c>
      <c r="H34" s="17">
        <f t="shared" si="3"/>
        <v>0.84</v>
      </c>
      <c r="I34" s="17">
        <f t="shared" si="4"/>
        <v>6.2920000000000007</v>
      </c>
      <c r="J34" s="16">
        <v>4</v>
      </c>
    </row>
    <row r="35" spans="1:10" x14ac:dyDescent="0.25">
      <c r="A35" s="12">
        <v>1223</v>
      </c>
      <c r="B35" s="13" t="s">
        <v>49</v>
      </c>
      <c r="C35" s="14" t="s">
        <v>39</v>
      </c>
      <c r="D35" s="15">
        <v>13</v>
      </c>
      <c r="E35" s="15">
        <v>25</v>
      </c>
      <c r="F35" s="15">
        <f t="shared" si="1"/>
        <v>12</v>
      </c>
      <c r="G35" s="15">
        <f t="shared" si="2"/>
        <v>0.13</v>
      </c>
      <c r="H35" s="17">
        <f t="shared" si="3"/>
        <v>1.5</v>
      </c>
      <c r="I35" s="17">
        <f t="shared" si="4"/>
        <v>10.37</v>
      </c>
      <c r="J35" s="16">
        <v>2</v>
      </c>
    </row>
    <row r="36" spans="1:10" x14ac:dyDescent="0.25">
      <c r="A36" s="12">
        <v>1224</v>
      </c>
      <c r="B36" s="13" t="s">
        <v>50</v>
      </c>
      <c r="C36" s="14" t="s">
        <v>51</v>
      </c>
      <c r="D36" s="15">
        <v>12</v>
      </c>
      <c r="E36" s="15">
        <v>22</v>
      </c>
      <c r="F36" s="15">
        <f t="shared" si="1"/>
        <v>10</v>
      </c>
      <c r="G36" s="15">
        <f t="shared" si="2"/>
        <v>0.12</v>
      </c>
      <c r="H36" s="17">
        <f t="shared" si="3"/>
        <v>1.3199999999999998</v>
      </c>
      <c r="I36" s="17">
        <f t="shared" si="4"/>
        <v>8.56</v>
      </c>
      <c r="J36" s="16">
        <v>2</v>
      </c>
    </row>
    <row r="37" spans="1:10" x14ac:dyDescent="0.25">
      <c r="A37" s="12">
        <v>1225</v>
      </c>
      <c r="B37" s="13" t="s">
        <v>52</v>
      </c>
      <c r="C37" s="14" t="s">
        <v>53</v>
      </c>
      <c r="D37" s="15">
        <v>13</v>
      </c>
      <c r="E37" s="15">
        <v>25</v>
      </c>
      <c r="F37" s="15">
        <f t="shared" si="1"/>
        <v>12</v>
      </c>
      <c r="G37" s="15">
        <f t="shared" si="2"/>
        <v>0.13</v>
      </c>
      <c r="H37" s="17">
        <f t="shared" si="3"/>
        <v>1.5</v>
      </c>
      <c r="I37" s="17">
        <f t="shared" si="4"/>
        <v>10.37</v>
      </c>
      <c r="J37" s="16">
        <v>1</v>
      </c>
    </row>
    <row r="38" spans="1:10" x14ac:dyDescent="0.25">
      <c r="A38" s="12">
        <v>1226</v>
      </c>
      <c r="B38" s="13" t="s">
        <v>54</v>
      </c>
      <c r="C38" s="14"/>
      <c r="D38" s="15">
        <v>2</v>
      </c>
      <c r="E38" s="15">
        <v>5</v>
      </c>
      <c r="F38" s="15">
        <f t="shared" si="1"/>
        <v>3</v>
      </c>
      <c r="G38" s="15">
        <f t="shared" si="2"/>
        <v>0.02</v>
      </c>
      <c r="H38" s="17">
        <f t="shared" si="3"/>
        <v>0.3</v>
      </c>
      <c r="I38" s="17">
        <f t="shared" si="4"/>
        <v>2.68</v>
      </c>
      <c r="J38" s="16">
        <v>4</v>
      </c>
    </row>
    <row r="39" spans="1:10" x14ac:dyDescent="0.25">
      <c r="A39" s="12">
        <v>1227</v>
      </c>
      <c r="B39" s="13" t="s">
        <v>55</v>
      </c>
      <c r="C39" s="14"/>
      <c r="D39" s="15">
        <v>6</v>
      </c>
      <c r="E39" s="15">
        <v>12</v>
      </c>
      <c r="F39" s="15">
        <f t="shared" si="1"/>
        <v>6</v>
      </c>
      <c r="G39" s="15">
        <f t="shared" si="2"/>
        <v>0.06</v>
      </c>
      <c r="H39" s="17">
        <f t="shared" si="3"/>
        <v>0.72</v>
      </c>
      <c r="I39" s="17">
        <f t="shared" si="4"/>
        <v>5.2200000000000006</v>
      </c>
      <c r="J39" s="16">
        <v>2</v>
      </c>
    </row>
    <row r="40" spans="1:10" x14ac:dyDescent="0.25">
      <c r="A40" s="12">
        <v>1228</v>
      </c>
      <c r="B40" s="13" t="s">
        <v>56</v>
      </c>
      <c r="C40" s="14"/>
      <c r="D40" s="15">
        <v>8</v>
      </c>
      <c r="E40" s="15">
        <v>18</v>
      </c>
      <c r="F40" s="15">
        <f t="shared" si="1"/>
        <v>10</v>
      </c>
      <c r="G40" s="15">
        <f t="shared" si="2"/>
        <v>0.08</v>
      </c>
      <c r="H40" s="17">
        <f t="shared" si="3"/>
        <v>1.08</v>
      </c>
      <c r="I40" s="17">
        <f t="shared" si="4"/>
        <v>8.84</v>
      </c>
      <c r="J40" s="16">
        <v>1</v>
      </c>
    </row>
    <row r="41" spans="1:10" x14ac:dyDescent="0.25">
      <c r="A41" s="12">
        <v>1229</v>
      </c>
      <c r="B41" s="13" t="s">
        <v>57</v>
      </c>
      <c r="C41" s="14"/>
      <c r="D41" s="15">
        <v>6</v>
      </c>
      <c r="E41" s="15">
        <v>15</v>
      </c>
      <c r="F41" s="15">
        <f t="shared" si="1"/>
        <v>9</v>
      </c>
      <c r="G41" s="15">
        <f t="shared" si="2"/>
        <v>0.06</v>
      </c>
      <c r="H41" s="17">
        <f t="shared" si="3"/>
        <v>0.89999999999999991</v>
      </c>
      <c r="I41" s="17">
        <f t="shared" si="4"/>
        <v>8.0400000000000009</v>
      </c>
      <c r="J41" s="16">
        <v>1</v>
      </c>
    </row>
    <row r="42" spans="1:10" x14ac:dyDescent="0.25">
      <c r="A42" s="12">
        <v>1230</v>
      </c>
      <c r="B42" s="13" t="s">
        <v>58</v>
      </c>
      <c r="C42" s="14" t="s">
        <v>59</v>
      </c>
      <c r="D42" s="15">
        <v>3</v>
      </c>
      <c r="E42" s="15">
        <v>7</v>
      </c>
      <c r="F42" s="15">
        <f t="shared" si="1"/>
        <v>4</v>
      </c>
      <c r="G42" s="15">
        <f t="shared" si="2"/>
        <v>0.03</v>
      </c>
      <c r="H42" s="17">
        <f t="shared" si="3"/>
        <v>0.42</v>
      </c>
      <c r="I42" s="17">
        <f t="shared" si="4"/>
        <v>3.5500000000000003</v>
      </c>
      <c r="J42" s="16">
        <v>2</v>
      </c>
    </row>
    <row r="43" spans="1:10" x14ac:dyDescent="0.25">
      <c r="A43" s="12">
        <v>1231</v>
      </c>
      <c r="B43" s="13" t="s">
        <v>60</v>
      </c>
      <c r="C43" s="14" t="s">
        <v>61</v>
      </c>
      <c r="D43" s="15">
        <v>6</v>
      </c>
      <c r="E43" s="15">
        <v>14</v>
      </c>
      <c r="F43" s="15">
        <f t="shared" si="1"/>
        <v>8</v>
      </c>
      <c r="G43" s="15">
        <f t="shared" si="2"/>
        <v>0.06</v>
      </c>
      <c r="H43" s="17">
        <f t="shared" si="3"/>
        <v>0.84</v>
      </c>
      <c r="I43" s="17">
        <f t="shared" si="4"/>
        <v>7.1000000000000005</v>
      </c>
      <c r="J43" s="16">
        <v>1</v>
      </c>
    </row>
    <row r="44" spans="1:10" x14ac:dyDescent="0.25">
      <c r="A44" s="12">
        <v>1232</v>
      </c>
      <c r="B44" s="13" t="s">
        <v>62</v>
      </c>
      <c r="C44" s="14" t="s">
        <v>53</v>
      </c>
      <c r="D44" s="15">
        <v>7</v>
      </c>
      <c r="E44" s="15">
        <v>16</v>
      </c>
      <c r="F44" s="15">
        <f t="shared" si="1"/>
        <v>9</v>
      </c>
      <c r="G44" s="15">
        <f t="shared" si="2"/>
        <v>7.0000000000000007E-2</v>
      </c>
      <c r="H44" s="17">
        <f t="shared" si="3"/>
        <v>0.96</v>
      </c>
      <c r="I44" s="17">
        <f t="shared" si="4"/>
        <v>7.9699999999999989</v>
      </c>
      <c r="J44" s="16">
        <v>1</v>
      </c>
    </row>
    <row r="45" spans="1:10" x14ac:dyDescent="0.25">
      <c r="A45" s="12">
        <v>1233</v>
      </c>
      <c r="B45" s="13" t="s">
        <v>63</v>
      </c>
      <c r="C45" s="14" t="s">
        <v>53</v>
      </c>
      <c r="D45" s="15">
        <v>4</v>
      </c>
      <c r="E45" s="15">
        <v>8</v>
      </c>
      <c r="F45" s="15">
        <f t="shared" si="1"/>
        <v>4</v>
      </c>
      <c r="G45" s="15">
        <f t="shared" si="2"/>
        <v>0.04</v>
      </c>
      <c r="H45" s="17">
        <f t="shared" si="3"/>
        <v>0.48</v>
      </c>
      <c r="I45" s="17">
        <f t="shared" si="4"/>
        <v>3.4800000000000004</v>
      </c>
      <c r="J45" s="16">
        <v>1</v>
      </c>
    </row>
    <row r="46" spans="1:10" x14ac:dyDescent="0.25">
      <c r="A46" s="12">
        <v>1234</v>
      </c>
      <c r="B46" s="13" t="s">
        <v>64</v>
      </c>
      <c r="C46" s="14" t="s">
        <v>53</v>
      </c>
      <c r="D46" s="15">
        <v>5</v>
      </c>
      <c r="E46" s="15">
        <v>14</v>
      </c>
      <c r="F46" s="15">
        <f t="shared" si="1"/>
        <v>9</v>
      </c>
      <c r="G46" s="15">
        <f t="shared" si="2"/>
        <v>0.05</v>
      </c>
      <c r="H46" s="17">
        <f t="shared" si="3"/>
        <v>0.84</v>
      </c>
      <c r="I46" s="17">
        <f t="shared" si="4"/>
        <v>8.11</v>
      </c>
      <c r="J46" s="16">
        <v>2</v>
      </c>
    </row>
    <row r="47" spans="1:10" x14ac:dyDescent="0.25">
      <c r="A47" s="12">
        <v>1235</v>
      </c>
      <c r="B47" s="13" t="s">
        <v>65</v>
      </c>
      <c r="C47" s="14" t="s">
        <v>53</v>
      </c>
      <c r="D47" s="15">
        <v>7</v>
      </c>
      <c r="E47" s="15">
        <v>18</v>
      </c>
      <c r="F47" s="15">
        <f t="shared" si="1"/>
        <v>11</v>
      </c>
      <c r="G47" s="15">
        <f t="shared" si="2"/>
        <v>7.0000000000000007E-2</v>
      </c>
      <c r="H47" s="17">
        <f t="shared" si="3"/>
        <v>1.08</v>
      </c>
      <c r="I47" s="17">
        <f t="shared" si="4"/>
        <v>9.85</v>
      </c>
      <c r="J47" s="16">
        <v>1</v>
      </c>
    </row>
    <row r="48" spans="1:10" x14ac:dyDescent="0.25">
      <c r="A48" s="12">
        <v>1236</v>
      </c>
      <c r="B48" s="13" t="s">
        <v>67</v>
      </c>
      <c r="C48" s="14" t="s">
        <v>66</v>
      </c>
      <c r="D48" s="15">
        <v>8</v>
      </c>
      <c r="E48" s="15">
        <v>20</v>
      </c>
      <c r="F48" s="15">
        <f t="shared" si="1"/>
        <v>12</v>
      </c>
      <c r="G48" s="15">
        <f t="shared" si="2"/>
        <v>0.08</v>
      </c>
      <c r="H48" s="17">
        <f t="shared" si="3"/>
        <v>1.2</v>
      </c>
      <c r="I48" s="17">
        <f t="shared" si="4"/>
        <v>10.72</v>
      </c>
      <c r="J48" s="16">
        <v>1</v>
      </c>
    </row>
    <row r="49" spans="1:10" x14ac:dyDescent="0.25">
      <c r="A49" s="12">
        <v>1237</v>
      </c>
      <c r="B49" s="13" t="s">
        <v>68</v>
      </c>
      <c r="C49" s="14" t="s">
        <v>39</v>
      </c>
      <c r="D49" s="15">
        <v>9</v>
      </c>
      <c r="E49" s="15">
        <v>22</v>
      </c>
      <c r="F49" s="15">
        <f t="shared" si="1"/>
        <v>13</v>
      </c>
      <c r="G49" s="15">
        <f t="shared" si="2"/>
        <v>0.09</v>
      </c>
      <c r="H49" s="17">
        <f t="shared" si="3"/>
        <v>1.3199999999999998</v>
      </c>
      <c r="I49" s="17">
        <f t="shared" si="4"/>
        <v>11.59</v>
      </c>
      <c r="J49" s="16">
        <v>1</v>
      </c>
    </row>
    <row r="50" spans="1:10" x14ac:dyDescent="0.25">
      <c r="A50" s="12">
        <v>1238</v>
      </c>
      <c r="B50" s="13" t="s">
        <v>69</v>
      </c>
      <c r="C50" s="14" t="s">
        <v>39</v>
      </c>
      <c r="D50" s="15">
        <v>7</v>
      </c>
      <c r="E50" s="15">
        <v>18</v>
      </c>
      <c r="F50" s="15">
        <f t="shared" si="1"/>
        <v>11</v>
      </c>
      <c r="G50" s="15">
        <f t="shared" si="2"/>
        <v>7.0000000000000007E-2</v>
      </c>
      <c r="H50" s="17">
        <f t="shared" si="3"/>
        <v>1.08</v>
      </c>
      <c r="I50" s="17">
        <f t="shared" si="4"/>
        <v>9.85</v>
      </c>
      <c r="J50" s="16">
        <v>1</v>
      </c>
    </row>
    <row r="51" spans="1:10" x14ac:dyDescent="0.25">
      <c r="A51" s="12">
        <v>1239</v>
      </c>
      <c r="B51" s="13" t="s">
        <v>70</v>
      </c>
      <c r="C51" s="14" t="s">
        <v>39</v>
      </c>
      <c r="D51" s="15">
        <v>11</v>
      </c>
      <c r="E51" s="15">
        <v>24</v>
      </c>
      <c r="F51" s="15">
        <f t="shared" si="1"/>
        <v>13</v>
      </c>
      <c r="G51" s="15">
        <f t="shared" si="2"/>
        <v>0.11</v>
      </c>
      <c r="H51" s="17">
        <f t="shared" si="3"/>
        <v>1.44</v>
      </c>
      <c r="I51" s="17">
        <f t="shared" si="4"/>
        <v>11.450000000000001</v>
      </c>
      <c r="J51" s="16">
        <v>1</v>
      </c>
    </row>
    <row r="52" spans="1:10" x14ac:dyDescent="0.25">
      <c r="A52" s="12">
        <v>1240</v>
      </c>
      <c r="B52" s="13" t="s">
        <v>71</v>
      </c>
      <c r="C52" s="14" t="s">
        <v>31</v>
      </c>
      <c r="D52" s="15">
        <v>2.5</v>
      </c>
      <c r="E52" s="15">
        <v>6</v>
      </c>
      <c r="F52" s="15">
        <f t="shared" si="1"/>
        <v>3.5</v>
      </c>
      <c r="G52" s="15">
        <f t="shared" si="2"/>
        <v>2.5000000000000001E-2</v>
      </c>
      <c r="H52" s="17">
        <f t="shared" si="3"/>
        <v>0.36</v>
      </c>
      <c r="I52" s="17">
        <f t="shared" si="4"/>
        <v>3.1150000000000002</v>
      </c>
      <c r="J52" s="16">
        <v>2</v>
      </c>
    </row>
    <row r="53" spans="1:10" x14ac:dyDescent="0.25">
      <c r="A53" s="12">
        <v>1241</v>
      </c>
      <c r="B53" s="13" t="s">
        <v>72</v>
      </c>
      <c r="C53" s="14" t="s">
        <v>39</v>
      </c>
      <c r="D53" s="15">
        <v>5</v>
      </c>
      <c r="E53" s="15">
        <v>13</v>
      </c>
      <c r="F53" s="15">
        <f t="shared" si="1"/>
        <v>8</v>
      </c>
      <c r="G53" s="15">
        <f t="shared" si="2"/>
        <v>0.05</v>
      </c>
      <c r="H53" s="17">
        <f t="shared" si="3"/>
        <v>0.78</v>
      </c>
      <c r="I53" s="17">
        <f t="shared" si="4"/>
        <v>7.17</v>
      </c>
      <c r="J53" s="16">
        <v>1</v>
      </c>
    </row>
    <row r="54" spans="1:10" x14ac:dyDescent="0.25">
      <c r="A54" s="12">
        <v>1242</v>
      </c>
      <c r="B54" s="13" t="s">
        <v>73</v>
      </c>
      <c r="C54" s="14" t="s">
        <v>31</v>
      </c>
      <c r="D54" s="15">
        <v>5.5</v>
      </c>
      <c r="E54" s="15">
        <v>12</v>
      </c>
      <c r="F54" s="15">
        <f t="shared" si="1"/>
        <v>6.5</v>
      </c>
      <c r="G54" s="15">
        <f t="shared" si="2"/>
        <v>5.5E-2</v>
      </c>
      <c r="H54" s="17">
        <f t="shared" si="3"/>
        <v>0.72</v>
      </c>
      <c r="I54" s="17">
        <f t="shared" si="4"/>
        <v>5.7250000000000005</v>
      </c>
      <c r="J54" s="16">
        <v>1</v>
      </c>
    </row>
    <row r="55" spans="1:10" x14ac:dyDescent="0.25">
      <c r="A55" s="8"/>
      <c r="B55" s="6"/>
      <c r="C55" s="4"/>
      <c r="D55" s="5"/>
      <c r="E55" s="5"/>
      <c r="F55" s="5"/>
      <c r="G55" s="5"/>
      <c r="H55" s="18"/>
      <c r="I55" s="18"/>
      <c r="J55" s="7"/>
    </row>
    <row r="56" spans="1:10" x14ac:dyDescent="0.25">
      <c r="A56" s="8"/>
      <c r="B56" s="6"/>
      <c r="C56" s="4"/>
      <c r="D56" s="5"/>
      <c r="E56" s="5"/>
      <c r="F56" s="5"/>
      <c r="G56" s="5"/>
      <c r="H56" s="18"/>
      <c r="I56" s="18"/>
      <c r="J56" s="7"/>
    </row>
    <row r="57" spans="1:10" hidden="1" x14ac:dyDescent="0.25">
      <c r="A57" s="8"/>
      <c r="B57" s="6"/>
      <c r="C57" s="4"/>
      <c r="D57" s="5"/>
      <c r="E57" s="5"/>
      <c r="F57" s="5"/>
      <c r="G57" s="5"/>
      <c r="H57" s="18"/>
      <c r="I57" s="18"/>
      <c r="J57" s="7"/>
    </row>
    <row r="58" spans="1:10" hidden="1" x14ac:dyDescent="0.25">
      <c r="A58" s="8"/>
      <c r="B58" s="6"/>
      <c r="C58" s="4"/>
      <c r="D58" s="5"/>
      <c r="E58" s="5"/>
      <c r="F58" s="5"/>
      <c r="G58" s="5"/>
      <c r="H58" s="18"/>
      <c r="I58" s="18"/>
      <c r="J58" s="7"/>
    </row>
    <row r="59" spans="1:10" hidden="1" x14ac:dyDescent="0.25">
      <c r="A59" s="8"/>
      <c r="B59" s="6"/>
      <c r="C59" s="4"/>
      <c r="D59" s="5"/>
      <c r="E59" s="5"/>
      <c r="F59" s="5"/>
      <c r="G59" s="5"/>
      <c r="H59" s="18"/>
      <c r="I59" s="18"/>
      <c r="J59" s="7"/>
    </row>
    <row r="60" spans="1:10" hidden="1" x14ac:dyDescent="0.25">
      <c r="A60" s="8"/>
      <c r="B60" s="6"/>
      <c r="C60" s="4"/>
      <c r="D60" s="5"/>
      <c r="E60" s="5"/>
      <c r="F60" s="5"/>
      <c r="G60" s="5"/>
      <c r="H60" s="18"/>
      <c r="I60" s="18"/>
      <c r="J60" s="7"/>
    </row>
    <row r="61" spans="1:10" hidden="1" x14ac:dyDescent="0.25">
      <c r="A61" s="8"/>
      <c r="B61" s="6"/>
      <c r="C61" s="4"/>
      <c r="D61" s="5"/>
      <c r="E61" s="5"/>
      <c r="F61" s="5"/>
      <c r="G61" s="5"/>
      <c r="H61" s="18"/>
      <c r="I61" s="18"/>
      <c r="J61" s="7"/>
    </row>
    <row r="62" spans="1:10" hidden="1" x14ac:dyDescent="0.25">
      <c r="A62" s="8"/>
      <c r="B62" s="6"/>
      <c r="C62" s="4"/>
      <c r="D62" s="5"/>
      <c r="E62" s="5"/>
      <c r="F62" s="5"/>
      <c r="G62" s="5"/>
      <c r="H62" s="18"/>
      <c r="I62" s="18"/>
      <c r="J62" s="7"/>
    </row>
    <row r="63" spans="1:10" hidden="1" x14ac:dyDescent="0.25">
      <c r="A63" s="8"/>
      <c r="B63" s="6"/>
      <c r="C63" s="4"/>
      <c r="D63" s="5"/>
      <c r="E63" s="5"/>
      <c r="F63" s="5"/>
      <c r="G63" s="5"/>
      <c r="H63" s="18"/>
      <c r="I63" s="18"/>
      <c r="J63" s="7"/>
    </row>
    <row r="64" spans="1:10" hidden="1" x14ac:dyDescent="0.25">
      <c r="A64" s="8"/>
      <c r="B64" s="6"/>
      <c r="C64" s="4"/>
      <c r="D64" s="5"/>
      <c r="E64" s="5"/>
      <c r="F64" s="5"/>
      <c r="G64" s="5"/>
      <c r="H64" s="18"/>
      <c r="I64" s="18"/>
      <c r="J64" s="7"/>
    </row>
    <row r="65" spans="1:10" hidden="1" x14ac:dyDescent="0.25">
      <c r="A65" s="8"/>
      <c r="B65" s="6"/>
      <c r="C65" s="4"/>
      <c r="D65" s="5"/>
      <c r="E65" s="5"/>
      <c r="F65" s="5"/>
      <c r="G65" s="5"/>
      <c r="H65" s="18"/>
      <c r="I65" s="18"/>
      <c r="J65" s="7"/>
    </row>
    <row r="66" spans="1:10" hidden="1" x14ac:dyDescent="0.25">
      <c r="A66" s="8"/>
      <c r="B66" s="6"/>
      <c r="C66" s="4"/>
      <c r="D66" s="5"/>
      <c r="E66" s="5"/>
      <c r="F66" s="5"/>
      <c r="G66" s="5"/>
      <c r="H66" s="18"/>
      <c r="I66" s="18"/>
      <c r="J66" s="7"/>
    </row>
    <row r="67" spans="1:10" hidden="1" x14ac:dyDescent="0.25">
      <c r="A67" s="8"/>
      <c r="B67" s="6"/>
      <c r="C67" s="4"/>
      <c r="D67" s="5"/>
      <c r="E67" s="5"/>
      <c r="F67" s="5"/>
      <c r="G67" s="5"/>
      <c r="H67" s="18"/>
      <c r="I67" s="18"/>
      <c r="J67" s="7"/>
    </row>
    <row r="68" spans="1:10" hidden="1" x14ac:dyDescent="0.25">
      <c r="A68" s="8"/>
      <c r="B68" s="6"/>
      <c r="C68" s="4"/>
      <c r="D68" s="5"/>
      <c r="E68" s="5"/>
      <c r="F68" s="5"/>
      <c r="G68" s="5"/>
      <c r="H68" s="18"/>
      <c r="I68" s="18"/>
      <c r="J68" s="7"/>
    </row>
    <row r="69" spans="1:10" hidden="1" x14ac:dyDescent="0.25">
      <c r="A69" s="8"/>
      <c r="B69" s="6"/>
      <c r="C69" s="4"/>
      <c r="D69" s="5"/>
      <c r="E69" s="5"/>
      <c r="F69" s="5"/>
      <c r="G69" s="5"/>
      <c r="H69" s="18"/>
      <c r="I69" s="18"/>
      <c r="J69" s="7"/>
    </row>
    <row r="70" spans="1:10" hidden="1" x14ac:dyDescent="0.25">
      <c r="A70" s="8"/>
      <c r="B70" s="6"/>
      <c r="C70" s="4"/>
      <c r="D70" s="5"/>
      <c r="E70" s="5"/>
      <c r="F70" s="5"/>
      <c r="G70" s="5"/>
      <c r="H70" s="18"/>
      <c r="I70" s="18"/>
      <c r="J70" s="7"/>
    </row>
    <row r="71" spans="1:10" hidden="1" x14ac:dyDescent="0.25">
      <c r="A71" s="8"/>
      <c r="B71" s="6"/>
      <c r="C71" s="4"/>
      <c r="D71" s="5"/>
      <c r="E71" s="5"/>
      <c r="F71" s="5"/>
      <c r="G71" s="5"/>
      <c r="H71" s="18"/>
      <c r="I71" s="18"/>
      <c r="J71" s="7"/>
    </row>
    <row r="72" spans="1:10" hidden="1" x14ac:dyDescent="0.25">
      <c r="A72" s="8"/>
      <c r="B72" s="6"/>
      <c r="C72" s="4"/>
      <c r="D72" s="5"/>
      <c r="E72" s="5"/>
      <c r="F72" s="5"/>
      <c r="G72" s="5"/>
      <c r="H72" s="18"/>
      <c r="I72" s="18"/>
      <c r="J72" s="7"/>
    </row>
    <row r="73" spans="1:10" hidden="1" x14ac:dyDescent="0.25">
      <c r="A73" s="8"/>
      <c r="B73" s="6"/>
      <c r="C73" s="4"/>
      <c r="D73" s="5"/>
      <c r="E73" s="5"/>
      <c r="F73" s="5"/>
      <c r="G73" s="5"/>
      <c r="H73" s="18"/>
      <c r="I73" s="18"/>
      <c r="J73" s="7"/>
    </row>
    <row r="74" spans="1:10" hidden="1" x14ac:dyDescent="0.25">
      <c r="A74" s="8"/>
      <c r="B74" s="6"/>
      <c r="C74" s="4"/>
      <c r="D74" s="5"/>
      <c r="E74" s="5"/>
      <c r="F74" s="5"/>
      <c r="G74" s="5"/>
      <c r="H74" s="18"/>
      <c r="I74" s="18"/>
      <c r="J74" s="7"/>
    </row>
    <row r="75" spans="1:10" hidden="1" x14ac:dyDescent="0.25">
      <c r="A75" s="8"/>
      <c r="B75" s="6"/>
      <c r="C75" s="4"/>
      <c r="D75" s="5"/>
      <c r="E75" s="5"/>
      <c r="F75" s="5"/>
      <c r="G75" s="5"/>
      <c r="H75" s="18"/>
      <c r="I75" s="18"/>
      <c r="J75" s="7"/>
    </row>
    <row r="76" spans="1:10" hidden="1" x14ac:dyDescent="0.25">
      <c r="A76" s="8"/>
      <c r="B76" s="6"/>
      <c r="C76" s="4"/>
      <c r="D76" s="5"/>
      <c r="E76" s="5"/>
      <c r="F76" s="5"/>
      <c r="G76" s="5"/>
      <c r="H76" s="18"/>
      <c r="I76" s="18"/>
      <c r="J76" s="7"/>
    </row>
    <row r="77" spans="1:10" hidden="1" x14ac:dyDescent="0.25">
      <c r="A77" s="8"/>
      <c r="B77" s="6"/>
      <c r="C77" s="4"/>
      <c r="D77" s="5"/>
      <c r="E77" s="5"/>
      <c r="F77" s="5"/>
      <c r="G77" s="5"/>
      <c r="H77" s="18"/>
      <c r="I77" s="18"/>
      <c r="J77" s="7"/>
    </row>
    <row r="78" spans="1:10" hidden="1" x14ac:dyDescent="0.25">
      <c r="A78" s="8"/>
      <c r="B78" s="6"/>
      <c r="C78" s="4"/>
      <c r="D78" s="5"/>
      <c r="E78" s="5"/>
      <c r="F78" s="5"/>
      <c r="G78" s="5"/>
      <c r="H78" s="18"/>
      <c r="I78" s="18"/>
      <c r="J78" s="7"/>
    </row>
    <row r="79" spans="1:10" hidden="1" x14ac:dyDescent="0.25">
      <c r="A79" s="8"/>
      <c r="B79" s="6"/>
      <c r="C79" s="4"/>
      <c r="D79" s="5"/>
      <c r="E79" s="5"/>
      <c r="F79" s="5"/>
      <c r="G79" s="5"/>
      <c r="H79" s="18"/>
      <c r="I79" s="18"/>
      <c r="J79" s="7"/>
    </row>
    <row r="80" spans="1:10" hidden="1" x14ac:dyDescent="0.25">
      <c r="A80" s="8"/>
      <c r="B80" s="6"/>
      <c r="C80" s="4"/>
      <c r="D80" s="5"/>
      <c r="E80" s="5"/>
      <c r="F80" s="5"/>
      <c r="G80" s="5"/>
      <c r="H80" s="18"/>
      <c r="I80" s="18"/>
      <c r="J80" s="7"/>
    </row>
    <row r="81" spans="1:10" hidden="1" x14ac:dyDescent="0.25">
      <c r="A81" s="8"/>
      <c r="B81" s="6"/>
      <c r="C81" s="4"/>
      <c r="D81" s="5"/>
      <c r="E81" s="5"/>
      <c r="F81" s="5"/>
      <c r="G81" s="5"/>
      <c r="H81" s="18"/>
      <c r="I81" s="18"/>
      <c r="J81" s="7"/>
    </row>
    <row r="82" spans="1:10" hidden="1" x14ac:dyDescent="0.25">
      <c r="A82" s="8"/>
      <c r="B82" s="6"/>
      <c r="C82" s="4"/>
      <c r="D82" s="5"/>
      <c r="E82" s="5"/>
      <c r="F82" s="5"/>
      <c r="G82" s="5"/>
      <c r="H82" s="18"/>
      <c r="I82" s="18"/>
      <c r="J82" s="7"/>
    </row>
    <row r="83" spans="1:10" hidden="1" x14ac:dyDescent="0.25">
      <c r="A83" s="8"/>
      <c r="B83" s="6"/>
      <c r="C83" s="4"/>
      <c r="D83" s="5"/>
      <c r="E83" s="5"/>
      <c r="F83" s="5"/>
      <c r="G83" s="5"/>
      <c r="H83" s="18"/>
      <c r="I83" s="18"/>
      <c r="J83" s="7"/>
    </row>
    <row r="84" spans="1:10" hidden="1" x14ac:dyDescent="0.25">
      <c r="A84" s="8"/>
      <c r="B84" s="6"/>
      <c r="C84" s="4"/>
      <c r="D84" s="5"/>
      <c r="E84" s="5"/>
      <c r="F84" s="5"/>
      <c r="G84" s="5"/>
      <c r="H84" s="18"/>
      <c r="I84" s="18"/>
      <c r="J84" s="7"/>
    </row>
    <row r="85" spans="1:10" hidden="1" x14ac:dyDescent="0.25">
      <c r="A85" s="8"/>
      <c r="B85" s="6"/>
      <c r="C85" s="4"/>
      <c r="D85" s="5"/>
      <c r="E85" s="5"/>
      <c r="F85" s="5"/>
      <c r="G85" s="5"/>
      <c r="H85" s="18"/>
      <c r="I85" s="18"/>
      <c r="J85" s="7"/>
    </row>
    <row r="86" spans="1:10" hidden="1" x14ac:dyDescent="0.25">
      <c r="A86" s="8"/>
      <c r="B86" s="6"/>
      <c r="C86" s="4"/>
      <c r="D86" s="5"/>
      <c r="E86" s="5"/>
      <c r="F86" s="5"/>
      <c r="G86" s="5"/>
      <c r="H86" s="18"/>
      <c r="I86" s="18"/>
      <c r="J86" s="7"/>
    </row>
    <row r="87" spans="1:10" hidden="1" x14ac:dyDescent="0.25">
      <c r="A87" s="8"/>
      <c r="B87" s="6"/>
      <c r="C87" s="4"/>
      <c r="D87" s="5"/>
      <c r="E87" s="5"/>
      <c r="F87" s="5"/>
      <c r="G87" s="5"/>
      <c r="H87" s="18"/>
      <c r="I87" s="18"/>
      <c r="J87" s="7"/>
    </row>
    <row r="88" spans="1:10" hidden="1" x14ac:dyDescent="0.25">
      <c r="A88" s="8"/>
      <c r="B88" s="6"/>
      <c r="C88" s="4"/>
      <c r="D88" s="5"/>
      <c r="E88" s="5"/>
      <c r="F88" s="5"/>
      <c r="G88" s="5"/>
      <c r="H88" s="18"/>
      <c r="I88" s="18"/>
      <c r="J88" s="7"/>
    </row>
    <row r="89" spans="1:10" hidden="1" x14ac:dyDescent="0.25">
      <c r="A89" s="8"/>
      <c r="B89" s="6"/>
      <c r="C89" s="4"/>
      <c r="D89" s="5"/>
      <c r="E89" s="5"/>
      <c r="F89" s="5"/>
      <c r="G89" s="5"/>
      <c r="H89" s="18"/>
      <c r="I89" s="18"/>
      <c r="J89" s="7"/>
    </row>
    <row r="90" spans="1:10" hidden="1" x14ac:dyDescent="0.25">
      <c r="A90" s="8"/>
      <c r="B90" s="6"/>
      <c r="C90" s="4"/>
      <c r="D90" s="5"/>
      <c r="E90" s="5"/>
      <c r="F90" s="5"/>
      <c r="G90" s="5"/>
      <c r="H90" s="18"/>
      <c r="I90" s="18"/>
      <c r="J90" s="7"/>
    </row>
    <row r="91" spans="1:10" hidden="1" x14ac:dyDescent="0.25">
      <c r="A91" s="8"/>
      <c r="B91" s="6"/>
      <c r="C91" s="4"/>
      <c r="D91" s="5"/>
      <c r="E91" s="5"/>
      <c r="F91" s="5"/>
      <c r="G91" s="5"/>
      <c r="H91" s="18"/>
      <c r="I91" s="18"/>
      <c r="J91" s="7"/>
    </row>
    <row r="92" spans="1:10" hidden="1" x14ac:dyDescent="0.25">
      <c r="A92" s="8"/>
      <c r="B92" s="6"/>
      <c r="C92" s="4"/>
      <c r="D92" s="5"/>
      <c r="E92" s="5"/>
      <c r="F92" s="5"/>
      <c r="G92" s="5"/>
      <c r="H92" s="18"/>
      <c r="I92" s="18"/>
      <c r="J92" s="7"/>
    </row>
    <row r="93" spans="1:10" hidden="1" x14ac:dyDescent="0.25">
      <c r="A93" s="8"/>
      <c r="B93" s="6"/>
      <c r="C93" s="4"/>
      <c r="D93" s="5"/>
      <c r="E93" s="5"/>
      <c r="F93" s="5"/>
      <c r="G93" s="5"/>
      <c r="H93" s="18"/>
      <c r="I93" s="18"/>
      <c r="J93" s="7"/>
    </row>
    <row r="94" spans="1:10" hidden="1" x14ac:dyDescent="0.25">
      <c r="A94" s="8"/>
      <c r="B94" s="6"/>
      <c r="C94" s="4"/>
      <c r="D94" s="5"/>
      <c r="E94" s="5"/>
      <c r="F94" s="5"/>
      <c r="G94" s="5"/>
      <c r="H94" s="18"/>
      <c r="I94" s="18"/>
      <c r="J94" s="7"/>
    </row>
    <row r="95" spans="1:10" hidden="1" x14ac:dyDescent="0.25">
      <c r="A95" s="8"/>
      <c r="B95" s="6"/>
      <c r="C95" s="4"/>
      <c r="D95" s="5"/>
      <c r="E95" s="5"/>
      <c r="F95" s="5"/>
      <c r="G95" s="5"/>
      <c r="H95" s="18"/>
      <c r="I95" s="18"/>
      <c r="J95" s="7"/>
    </row>
    <row r="96" spans="1:10" hidden="1" x14ac:dyDescent="0.25">
      <c r="A96" s="8"/>
      <c r="B96" s="6"/>
      <c r="C96" s="4"/>
      <c r="D96" s="5"/>
      <c r="E96" s="5"/>
      <c r="F96" s="5"/>
      <c r="G96" s="5"/>
      <c r="H96" s="18"/>
      <c r="I96" s="18"/>
      <c r="J96" s="7"/>
    </row>
    <row r="97" spans="1:10" hidden="1" x14ac:dyDescent="0.25">
      <c r="A97" s="8"/>
      <c r="B97" s="6"/>
      <c r="C97" s="4"/>
      <c r="D97" s="5"/>
      <c r="E97" s="5"/>
      <c r="F97" s="5"/>
      <c r="G97" s="5"/>
      <c r="H97" s="18"/>
      <c r="I97" s="18"/>
      <c r="J97" s="7"/>
    </row>
    <row r="98" spans="1:10" hidden="1" x14ac:dyDescent="0.25">
      <c r="A98" s="8"/>
      <c r="B98" s="6"/>
      <c r="C98" s="4"/>
      <c r="D98" s="5"/>
      <c r="E98" s="5"/>
      <c r="F98" s="5"/>
      <c r="G98" s="5"/>
      <c r="H98" s="18"/>
      <c r="I98" s="18"/>
      <c r="J98" s="7"/>
    </row>
    <row r="99" spans="1:10" hidden="1" x14ac:dyDescent="0.25">
      <c r="A99" s="8"/>
      <c r="B99" s="6"/>
      <c r="C99" s="4"/>
      <c r="D99" s="5"/>
      <c r="E99" s="5"/>
      <c r="F99" s="5"/>
      <c r="G99" s="5"/>
      <c r="H99" s="18"/>
      <c r="I99" s="18"/>
      <c r="J99" s="7"/>
    </row>
    <row r="100" spans="1:10" hidden="1" x14ac:dyDescent="0.25">
      <c r="A100" s="8"/>
      <c r="B100" s="6"/>
      <c r="C100" s="4"/>
      <c r="D100" s="5"/>
      <c r="E100" s="5"/>
      <c r="F100" s="5"/>
      <c r="G100" s="5"/>
      <c r="H100" s="18"/>
      <c r="I100" s="18"/>
      <c r="J100" s="7"/>
    </row>
    <row r="101" spans="1:10" hidden="1" x14ac:dyDescent="0.25">
      <c r="A101" s="8"/>
      <c r="B101" s="6"/>
      <c r="C101" s="4"/>
      <c r="D101" s="5"/>
      <c r="E101" s="5"/>
      <c r="F101" s="5"/>
      <c r="G101" s="5"/>
      <c r="H101" s="18"/>
      <c r="I101" s="18"/>
      <c r="J101" s="7"/>
    </row>
    <row r="102" spans="1:10" hidden="1" x14ac:dyDescent="0.25">
      <c r="A102" s="8"/>
      <c r="B102" s="6"/>
      <c r="C102" s="4"/>
      <c r="D102" s="5"/>
      <c r="E102" s="5"/>
      <c r="F102" s="5"/>
      <c r="G102" s="5"/>
      <c r="H102" s="18"/>
      <c r="I102" s="18"/>
      <c r="J102" s="7"/>
    </row>
    <row r="103" spans="1:10" hidden="1" x14ac:dyDescent="0.25">
      <c r="A103" s="8"/>
      <c r="B103" s="6"/>
      <c r="C103" s="4"/>
      <c r="D103" s="5"/>
      <c r="E103" s="5"/>
      <c r="F103" s="5"/>
      <c r="G103" s="5"/>
      <c r="H103" s="18"/>
      <c r="I103" s="18"/>
      <c r="J103" s="7"/>
    </row>
    <row r="104" spans="1:10" hidden="1" x14ac:dyDescent="0.25">
      <c r="A104" s="8"/>
      <c r="B104" s="6"/>
      <c r="C104" s="4"/>
      <c r="D104" s="5"/>
      <c r="E104" s="5"/>
      <c r="F104" s="5"/>
      <c r="G104" s="5"/>
      <c r="H104" s="18"/>
      <c r="I104" s="18"/>
      <c r="J104" s="7"/>
    </row>
    <row r="105" spans="1:10" hidden="1" x14ac:dyDescent="0.25">
      <c r="A105" s="8"/>
      <c r="B105" s="6"/>
      <c r="C105" s="4"/>
      <c r="D105" s="5"/>
      <c r="E105" s="5"/>
      <c r="F105" s="5"/>
      <c r="G105" s="5"/>
      <c r="H105" s="18"/>
      <c r="I105" s="18"/>
      <c r="J105" s="7"/>
    </row>
    <row r="106" spans="1:10" hidden="1" x14ac:dyDescent="0.25">
      <c r="A106" s="8"/>
      <c r="B106" s="6"/>
      <c r="C106" s="4"/>
      <c r="D106" s="5"/>
      <c r="E106" s="5"/>
      <c r="F106" s="5"/>
      <c r="G106" s="5"/>
      <c r="H106" s="18"/>
      <c r="I106" s="18"/>
      <c r="J106" s="7"/>
    </row>
    <row r="107" spans="1:10" hidden="1" x14ac:dyDescent="0.25">
      <c r="A107" s="8"/>
      <c r="B107" s="6"/>
      <c r="C107" s="4"/>
      <c r="D107" s="5"/>
      <c r="E107" s="5"/>
      <c r="F107" s="5"/>
      <c r="G107" s="5"/>
      <c r="H107" s="18"/>
      <c r="I107" s="18"/>
      <c r="J107" s="7"/>
    </row>
    <row r="108" spans="1:10" hidden="1" x14ac:dyDescent="0.25">
      <c r="A108" s="8"/>
      <c r="B108" s="6"/>
      <c r="C108" s="4"/>
      <c r="D108" s="5"/>
      <c r="E108" s="5"/>
      <c r="F108" s="5"/>
      <c r="G108" s="5"/>
      <c r="H108" s="18"/>
      <c r="I108" s="18"/>
      <c r="J108" s="7"/>
    </row>
    <row r="109" spans="1:10" hidden="1" x14ac:dyDescent="0.25">
      <c r="A109" s="8"/>
      <c r="B109" s="6"/>
      <c r="C109" s="4"/>
      <c r="D109" s="5"/>
      <c r="E109" s="5"/>
      <c r="F109" s="5"/>
      <c r="G109" s="5"/>
      <c r="H109" s="18"/>
      <c r="I109" s="18"/>
      <c r="J109" s="7"/>
    </row>
    <row r="110" spans="1:10" hidden="1" x14ac:dyDescent="0.25">
      <c r="A110" s="8"/>
      <c r="B110" s="6"/>
      <c r="C110" s="4"/>
      <c r="D110" s="5"/>
      <c r="E110" s="5"/>
      <c r="F110" s="5"/>
      <c r="G110" s="5"/>
      <c r="H110" s="18"/>
      <c r="I110" s="18"/>
      <c r="J110" s="7"/>
    </row>
    <row r="111" spans="1:10" hidden="1" x14ac:dyDescent="0.25">
      <c r="A111" s="8"/>
      <c r="B111" s="6"/>
      <c r="C111" s="4"/>
      <c r="D111" s="5"/>
      <c r="E111" s="5"/>
      <c r="F111" s="5"/>
      <c r="G111" s="5"/>
      <c r="H111" s="18"/>
      <c r="I111" s="18"/>
      <c r="J111" s="7"/>
    </row>
    <row r="112" spans="1:10" hidden="1" x14ac:dyDescent="0.25">
      <c r="A112" s="8"/>
      <c r="B112" s="6"/>
      <c r="C112" s="4"/>
      <c r="D112" s="5"/>
      <c r="E112" s="5"/>
      <c r="F112" s="5"/>
      <c r="G112" s="5"/>
      <c r="H112" s="18"/>
      <c r="I112" s="18"/>
      <c r="J112" s="7"/>
    </row>
    <row r="113" spans="1:10" hidden="1" x14ac:dyDescent="0.25">
      <c r="A113" s="8"/>
      <c r="B113" s="6"/>
      <c r="C113" s="4"/>
      <c r="D113" s="5"/>
      <c r="E113" s="5"/>
      <c r="F113" s="5"/>
      <c r="G113" s="5"/>
      <c r="H113" s="18"/>
      <c r="I113" s="18"/>
      <c r="J113" s="7"/>
    </row>
    <row r="114" spans="1:10" hidden="1" x14ac:dyDescent="0.25">
      <c r="A114" s="8"/>
      <c r="B114" s="6"/>
      <c r="C114" s="4"/>
      <c r="D114" s="5"/>
      <c r="E114" s="5"/>
      <c r="F114" s="5"/>
      <c r="G114" s="5"/>
      <c r="H114" s="18"/>
      <c r="I114" s="18"/>
      <c r="J114" s="7"/>
    </row>
    <row r="115" spans="1:10" hidden="1" x14ac:dyDescent="0.25">
      <c r="A115" s="8"/>
      <c r="B115" s="6"/>
      <c r="C115" s="4"/>
      <c r="D115" s="5"/>
      <c r="E115" s="5"/>
      <c r="F115" s="5"/>
      <c r="G115" s="5"/>
      <c r="H115" s="18"/>
      <c r="I115" s="18"/>
      <c r="J115" s="7"/>
    </row>
    <row r="116" spans="1:10" hidden="1" x14ac:dyDescent="0.25">
      <c r="A116" s="8"/>
      <c r="B116" s="6"/>
      <c r="C116" s="4"/>
      <c r="D116" s="5"/>
      <c r="E116" s="5"/>
      <c r="F116" s="5"/>
      <c r="G116" s="5"/>
      <c r="H116" s="18"/>
      <c r="I116" s="18"/>
      <c r="J116" s="7"/>
    </row>
    <row r="117" spans="1:10" hidden="1" x14ac:dyDescent="0.25">
      <c r="A117" s="8"/>
      <c r="B117" s="6"/>
      <c r="C117" s="4"/>
      <c r="D117" s="5"/>
      <c r="E117" s="5"/>
      <c r="F117" s="5"/>
      <c r="G117" s="5"/>
      <c r="H117" s="18"/>
      <c r="I117" s="18"/>
      <c r="J117" s="7"/>
    </row>
    <row r="118" spans="1:10" hidden="1" x14ac:dyDescent="0.25">
      <c r="A118" s="8"/>
      <c r="B118" s="6"/>
      <c r="C118" s="4"/>
      <c r="D118" s="5"/>
      <c r="E118" s="5"/>
      <c r="F118" s="5"/>
      <c r="G118" s="5"/>
      <c r="H118" s="18"/>
      <c r="I118" s="18"/>
      <c r="J118" s="7"/>
    </row>
    <row r="119" spans="1:10" hidden="1" x14ac:dyDescent="0.25">
      <c r="A119" s="8"/>
      <c r="B119" s="6"/>
      <c r="C119" s="4"/>
      <c r="D119" s="5"/>
      <c r="E119" s="5"/>
      <c r="F119" s="5"/>
      <c r="G119" s="5"/>
      <c r="H119" s="18"/>
      <c r="I119" s="18"/>
      <c r="J119" s="7"/>
    </row>
    <row r="120" spans="1:10" hidden="1" x14ac:dyDescent="0.25">
      <c r="A120" s="8"/>
      <c r="B120" s="6"/>
      <c r="C120" s="4"/>
      <c r="D120" s="5"/>
      <c r="E120" s="5"/>
      <c r="F120" s="5"/>
      <c r="G120" s="5"/>
      <c r="H120" s="18"/>
      <c r="I120" s="18"/>
      <c r="J120" s="7"/>
    </row>
    <row r="121" spans="1:10" hidden="1" x14ac:dyDescent="0.25">
      <c r="A121" s="8"/>
      <c r="B121" s="6"/>
      <c r="C121" s="4"/>
      <c r="D121" s="5"/>
      <c r="E121" s="5"/>
      <c r="F121" s="5"/>
      <c r="G121" s="5"/>
      <c r="H121" s="18"/>
      <c r="I121" s="18"/>
      <c r="J121" s="7"/>
    </row>
    <row r="122" spans="1:10" hidden="1" x14ac:dyDescent="0.25">
      <c r="A122" s="8"/>
      <c r="B122" s="6"/>
      <c r="C122" s="4"/>
      <c r="D122" s="5"/>
      <c r="E122" s="5"/>
      <c r="F122" s="5"/>
      <c r="G122" s="5"/>
      <c r="H122" s="18"/>
      <c r="I122" s="18"/>
      <c r="J122" s="7"/>
    </row>
    <row r="123" spans="1:10" hidden="1" x14ac:dyDescent="0.25">
      <c r="A123" s="8"/>
      <c r="B123" s="6"/>
      <c r="C123" s="4"/>
      <c r="D123" s="5"/>
      <c r="E123" s="5"/>
      <c r="F123" s="5"/>
      <c r="G123" s="5"/>
      <c r="H123" s="18"/>
      <c r="I123" s="18"/>
      <c r="J123" s="7"/>
    </row>
    <row r="124" spans="1:10" hidden="1" x14ac:dyDescent="0.25">
      <c r="A124" s="8"/>
      <c r="B124" s="6"/>
      <c r="C124" s="4"/>
      <c r="D124" s="5"/>
      <c r="E124" s="5"/>
      <c r="F124" s="5"/>
      <c r="G124" s="5"/>
      <c r="H124" s="18"/>
      <c r="I124" s="18"/>
      <c r="J124" s="7"/>
    </row>
    <row r="125" spans="1:10" hidden="1" x14ac:dyDescent="0.25">
      <c r="A125" s="8"/>
      <c r="B125" s="6"/>
      <c r="C125" s="4"/>
      <c r="D125" s="5"/>
      <c r="E125" s="5"/>
      <c r="F125" s="5"/>
      <c r="G125" s="5"/>
      <c r="H125" s="18"/>
      <c r="I125" s="18"/>
      <c r="J125" s="7"/>
    </row>
    <row r="126" spans="1:10" hidden="1" x14ac:dyDescent="0.25">
      <c r="A126" s="8"/>
      <c r="B126" s="6"/>
      <c r="C126" s="4"/>
      <c r="D126" s="5"/>
      <c r="E126" s="5"/>
      <c r="F126" s="5"/>
      <c r="G126" s="5"/>
      <c r="H126" s="18"/>
      <c r="I126" s="18"/>
      <c r="J126" s="7"/>
    </row>
    <row r="127" spans="1:10" hidden="1" x14ac:dyDescent="0.25">
      <c r="A127" s="8"/>
      <c r="B127" s="6"/>
      <c r="C127" s="4"/>
      <c r="D127" s="5"/>
      <c r="E127" s="5"/>
      <c r="F127" s="5"/>
      <c r="G127" s="5"/>
      <c r="H127" s="18"/>
      <c r="I127" s="18"/>
      <c r="J127" s="7"/>
    </row>
    <row r="128" spans="1:10" hidden="1" x14ac:dyDescent="0.25">
      <c r="A128" s="8"/>
      <c r="B128" s="6"/>
      <c r="C128" s="4"/>
      <c r="D128" s="5"/>
      <c r="E128" s="5"/>
      <c r="F128" s="5"/>
      <c r="G128" s="5"/>
      <c r="H128" s="18"/>
      <c r="I128" s="18"/>
      <c r="J128" s="7"/>
    </row>
    <row r="129" spans="1:10" hidden="1" x14ac:dyDescent="0.25">
      <c r="A129" s="8"/>
      <c r="B129" s="6"/>
      <c r="C129" s="4"/>
      <c r="D129" s="5"/>
      <c r="E129" s="5"/>
      <c r="F129" s="5"/>
      <c r="G129" s="5"/>
      <c r="H129" s="18"/>
      <c r="I129" s="18"/>
      <c r="J129" s="7"/>
    </row>
    <row r="130" spans="1:10" hidden="1" x14ac:dyDescent="0.25">
      <c r="A130" s="8"/>
      <c r="B130" s="6"/>
      <c r="C130" s="4"/>
      <c r="D130" s="5"/>
      <c r="E130" s="5"/>
      <c r="F130" s="5"/>
      <c r="G130" s="5"/>
      <c r="H130" s="18"/>
      <c r="I130" s="18"/>
      <c r="J130" s="7"/>
    </row>
    <row r="131" spans="1:10" hidden="1" x14ac:dyDescent="0.25">
      <c r="A131" s="8"/>
      <c r="B131" s="6"/>
      <c r="C131" s="4"/>
      <c r="D131" s="5"/>
      <c r="E131" s="5"/>
      <c r="F131" s="5"/>
      <c r="G131" s="5"/>
      <c r="H131" s="18"/>
      <c r="I131" s="18"/>
      <c r="J131" s="7"/>
    </row>
    <row r="132" spans="1:10" hidden="1" x14ac:dyDescent="0.25">
      <c r="A132" s="8"/>
      <c r="B132" s="6"/>
      <c r="C132" s="4"/>
      <c r="D132" s="5"/>
      <c r="E132" s="5"/>
      <c r="F132" s="5"/>
      <c r="G132" s="5"/>
      <c r="H132" s="18"/>
      <c r="I132" s="18"/>
      <c r="J132" s="7"/>
    </row>
    <row r="133" spans="1:10" hidden="1" x14ac:dyDescent="0.25">
      <c r="A133" s="8"/>
      <c r="B133" s="6"/>
      <c r="C133" s="4"/>
      <c r="D133" s="5"/>
      <c r="E133" s="5"/>
      <c r="F133" s="5"/>
      <c r="G133" s="5"/>
      <c r="H133" s="18"/>
      <c r="I133" s="18"/>
      <c r="J133" s="7"/>
    </row>
    <row r="134" spans="1:10" hidden="1" x14ac:dyDescent="0.25">
      <c r="A134" s="8"/>
      <c r="B134" s="6"/>
      <c r="C134" s="4"/>
      <c r="D134" s="5"/>
      <c r="E134" s="5"/>
      <c r="F134" s="5"/>
      <c r="G134" s="5"/>
      <c r="H134" s="18"/>
      <c r="I134" s="18"/>
      <c r="J134" s="7"/>
    </row>
    <row r="135" spans="1:10" hidden="1" x14ac:dyDescent="0.25">
      <c r="A135" s="8"/>
      <c r="B135" s="6"/>
      <c r="C135" s="4"/>
      <c r="D135" s="5"/>
      <c r="E135" s="5"/>
      <c r="F135" s="5"/>
      <c r="G135" s="5"/>
      <c r="H135" s="18"/>
      <c r="I135" s="18"/>
      <c r="J135" s="7"/>
    </row>
    <row r="136" spans="1:10" hidden="1" x14ac:dyDescent="0.25">
      <c r="A136" s="8"/>
      <c r="B136" s="6"/>
      <c r="C136" s="4"/>
      <c r="D136" s="5"/>
      <c r="E136" s="5"/>
      <c r="F136" s="5"/>
      <c r="G136" s="5"/>
      <c r="H136" s="18"/>
      <c r="I136" s="18"/>
      <c r="J136" s="7"/>
    </row>
    <row r="137" spans="1:10" hidden="1" x14ac:dyDescent="0.25">
      <c r="A137" s="8"/>
      <c r="B137" s="6"/>
      <c r="C137" s="4"/>
      <c r="D137" s="5"/>
      <c r="E137" s="5"/>
      <c r="F137" s="5"/>
      <c r="G137" s="5"/>
      <c r="H137" s="18"/>
      <c r="I137" s="18"/>
      <c r="J137" s="7"/>
    </row>
    <row r="138" spans="1:10" hidden="1" x14ac:dyDescent="0.25">
      <c r="A138" s="8"/>
      <c r="B138" s="6"/>
      <c r="C138" s="4"/>
      <c r="D138" s="5"/>
      <c r="E138" s="5"/>
      <c r="F138" s="5"/>
      <c r="G138" s="5"/>
      <c r="H138" s="18"/>
      <c r="I138" s="18"/>
      <c r="J138" s="7"/>
    </row>
    <row r="139" spans="1:10" hidden="1" x14ac:dyDescent="0.25">
      <c r="A139" s="8"/>
      <c r="B139" s="6"/>
      <c r="C139" s="4"/>
      <c r="D139" s="5"/>
      <c r="E139" s="5"/>
      <c r="F139" s="5"/>
      <c r="G139" s="5"/>
      <c r="H139" s="18"/>
      <c r="I139" s="18"/>
      <c r="J139" s="7"/>
    </row>
    <row r="140" spans="1:10" hidden="1" x14ac:dyDescent="0.25">
      <c r="A140" s="8"/>
      <c r="B140" s="6"/>
      <c r="C140" s="4"/>
      <c r="D140" s="5"/>
      <c r="E140" s="5"/>
      <c r="F140" s="5"/>
      <c r="G140" s="5"/>
      <c r="H140" s="18"/>
      <c r="I140" s="18"/>
      <c r="J140" s="7"/>
    </row>
    <row r="141" spans="1:10" hidden="1" x14ac:dyDescent="0.25">
      <c r="A141" s="8"/>
      <c r="B141" s="6"/>
      <c r="C141" s="4"/>
      <c r="D141" s="5"/>
      <c r="E141" s="5"/>
      <c r="F141" s="5"/>
      <c r="G141" s="5"/>
      <c r="H141" s="18"/>
      <c r="I141" s="18"/>
      <c r="J141" s="7"/>
    </row>
    <row r="142" spans="1:10" hidden="1" x14ac:dyDescent="0.25">
      <c r="A142" s="8"/>
      <c r="B142" s="6"/>
      <c r="C142" s="4"/>
      <c r="D142" s="5"/>
      <c r="E142" s="5"/>
      <c r="F142" s="5"/>
      <c r="G142" s="5"/>
      <c r="H142" s="18"/>
      <c r="I142" s="18"/>
      <c r="J142" s="7"/>
    </row>
    <row r="143" spans="1:10" hidden="1" x14ac:dyDescent="0.25">
      <c r="A143" s="8"/>
      <c r="B143" s="6"/>
      <c r="C143" s="4"/>
      <c r="D143" s="5"/>
      <c r="E143" s="5"/>
      <c r="F143" s="5"/>
      <c r="G143" s="5"/>
      <c r="H143" s="18"/>
      <c r="I143" s="18"/>
      <c r="J143" s="7"/>
    </row>
    <row r="144" spans="1:10" hidden="1" x14ac:dyDescent="0.25">
      <c r="A144" s="8"/>
      <c r="B144" s="6"/>
      <c r="C144" s="4"/>
      <c r="D144" s="5"/>
      <c r="E144" s="5"/>
      <c r="F144" s="5"/>
      <c r="G144" s="5"/>
      <c r="H144" s="18"/>
      <c r="I144" s="18"/>
      <c r="J144" s="7"/>
    </row>
    <row r="145" spans="1:10" hidden="1" x14ac:dyDescent="0.25">
      <c r="A145" s="8"/>
      <c r="B145" s="6"/>
      <c r="C145" s="4"/>
      <c r="D145" s="5"/>
      <c r="E145" s="5"/>
      <c r="F145" s="5"/>
      <c r="G145" s="5"/>
      <c r="H145" s="18"/>
      <c r="I145" s="18"/>
      <c r="J145" s="7"/>
    </row>
    <row r="146" spans="1:10" hidden="1" x14ac:dyDescent="0.25">
      <c r="A146" s="8"/>
      <c r="B146" s="6"/>
      <c r="C146" s="4"/>
      <c r="D146" s="5"/>
      <c r="E146" s="5"/>
      <c r="F146" s="5"/>
      <c r="G146" s="5"/>
      <c r="H146" s="18"/>
      <c r="I146" s="18"/>
      <c r="J146" s="7"/>
    </row>
    <row r="147" spans="1:10" hidden="1" x14ac:dyDescent="0.25">
      <c r="A147" s="8"/>
      <c r="B147" s="6"/>
      <c r="C147" s="4"/>
      <c r="D147" s="5"/>
      <c r="E147" s="5"/>
      <c r="F147" s="5"/>
      <c r="G147" s="5"/>
      <c r="H147" s="18"/>
      <c r="I147" s="18"/>
      <c r="J147" s="7"/>
    </row>
    <row r="148" spans="1:10" hidden="1" x14ac:dyDescent="0.25">
      <c r="A148" s="8"/>
      <c r="B148" s="6"/>
      <c r="C148" s="4"/>
      <c r="D148" s="5"/>
      <c r="E148" s="5"/>
      <c r="F148" s="5"/>
      <c r="G148" s="5"/>
      <c r="H148" s="18"/>
      <c r="I148" s="18"/>
      <c r="J148" s="7"/>
    </row>
    <row r="149" spans="1:10" hidden="1" x14ac:dyDescent="0.25">
      <c r="A149" s="8"/>
      <c r="B149" s="6"/>
      <c r="C149" s="4"/>
      <c r="D149" s="5"/>
      <c r="E149" s="5"/>
      <c r="F149" s="5"/>
      <c r="G149" s="5"/>
      <c r="H149" s="18"/>
      <c r="I149" s="18"/>
      <c r="J149" s="7"/>
    </row>
    <row r="150" spans="1:10" hidden="1" x14ac:dyDescent="0.25">
      <c r="A150" s="8"/>
      <c r="B150" s="6"/>
      <c r="C150" s="4"/>
      <c r="D150" s="5"/>
      <c r="E150" s="5"/>
      <c r="F150" s="5"/>
      <c r="G150" s="5"/>
      <c r="H150" s="18"/>
      <c r="I150" s="18"/>
      <c r="J150" s="7"/>
    </row>
    <row r="151" spans="1:10" hidden="1" x14ac:dyDescent="0.25">
      <c r="A151" s="8"/>
      <c r="B151" s="6"/>
      <c r="C151" s="4"/>
      <c r="D151" s="5"/>
      <c r="E151" s="5"/>
      <c r="F151" s="5"/>
      <c r="G151" s="5"/>
      <c r="H151" s="18"/>
      <c r="I151" s="18"/>
      <c r="J151" s="7"/>
    </row>
    <row r="152" spans="1:10" hidden="1" x14ac:dyDescent="0.25">
      <c r="A152" s="8"/>
      <c r="B152" s="6"/>
      <c r="C152" s="4"/>
      <c r="D152" s="5"/>
      <c r="E152" s="5"/>
      <c r="F152" s="5"/>
      <c r="G152" s="5"/>
      <c r="H152" s="18"/>
      <c r="I152" s="18"/>
      <c r="J152" s="7"/>
    </row>
    <row r="153" spans="1:10" hidden="1" x14ac:dyDescent="0.25">
      <c r="A153" s="8"/>
      <c r="B153" s="6"/>
      <c r="C153" s="4"/>
      <c r="D153" s="5"/>
      <c r="E153" s="5"/>
      <c r="F153" s="5"/>
      <c r="G153" s="5"/>
      <c r="H153" s="18"/>
      <c r="I153" s="18"/>
      <c r="J153" s="7"/>
    </row>
    <row r="154" spans="1:10" hidden="1" x14ac:dyDescent="0.25">
      <c r="A154" s="8"/>
      <c r="B154" s="6"/>
      <c r="C154" s="4"/>
      <c r="D154" s="5"/>
      <c r="E154" s="5"/>
      <c r="F154" s="5"/>
      <c r="G154" s="5"/>
      <c r="H154" s="18"/>
      <c r="I154" s="18"/>
      <c r="J154" s="7"/>
    </row>
    <row r="155" spans="1:10" hidden="1" x14ac:dyDescent="0.25">
      <c r="A155" s="8"/>
      <c r="B155" s="6"/>
      <c r="C155" s="4"/>
      <c r="D155" s="5"/>
      <c r="E155" s="5"/>
      <c r="F155" s="5"/>
      <c r="G155" s="5"/>
      <c r="H155" s="18"/>
      <c r="I155" s="18"/>
      <c r="J155" s="7"/>
    </row>
    <row r="156" spans="1:10" hidden="1" x14ac:dyDescent="0.25">
      <c r="A156" s="8"/>
      <c r="B156" s="6"/>
      <c r="C156" s="4"/>
      <c r="D156" s="5"/>
      <c r="E156" s="5"/>
      <c r="F156" s="5"/>
      <c r="G156" s="5"/>
      <c r="H156" s="18"/>
      <c r="I156" s="18"/>
      <c r="J156" s="7"/>
    </row>
    <row r="157" spans="1:10" hidden="1" x14ac:dyDescent="0.25">
      <c r="A157" s="8"/>
      <c r="B157" s="6"/>
      <c r="C157" s="4"/>
      <c r="D157" s="5"/>
      <c r="E157" s="5"/>
      <c r="F157" s="5"/>
      <c r="G157" s="5"/>
      <c r="H157" s="18"/>
      <c r="I157" s="18"/>
      <c r="J157" s="7"/>
    </row>
    <row r="158" spans="1:10" hidden="1" x14ac:dyDescent="0.25">
      <c r="A158" s="8"/>
      <c r="B158" s="6"/>
      <c r="C158" s="4"/>
      <c r="D158" s="5"/>
      <c r="E158" s="5"/>
      <c r="F158" s="5"/>
      <c r="G158" s="5"/>
      <c r="H158" s="18"/>
      <c r="I158" s="18"/>
      <c r="J158" s="7"/>
    </row>
    <row r="159" spans="1:10" hidden="1" x14ac:dyDescent="0.25">
      <c r="A159" s="8"/>
      <c r="B159" s="6"/>
      <c r="C159" s="4"/>
      <c r="D159" s="5"/>
      <c r="E159" s="5"/>
      <c r="F159" s="5"/>
      <c r="G159" s="5"/>
      <c r="H159" s="18"/>
      <c r="I159" s="18"/>
      <c r="J159" s="7"/>
    </row>
    <row r="160" spans="1:10" hidden="1" x14ac:dyDescent="0.25">
      <c r="A160" s="8"/>
      <c r="B160" s="6"/>
      <c r="C160" s="4"/>
      <c r="D160" s="5"/>
      <c r="E160" s="5"/>
      <c r="F160" s="5"/>
      <c r="G160" s="5"/>
      <c r="H160" s="18"/>
      <c r="I160" s="18"/>
      <c r="J160" s="7"/>
    </row>
    <row r="161" spans="1:10" hidden="1" x14ac:dyDescent="0.25">
      <c r="A161" s="8"/>
      <c r="B161" s="6"/>
      <c r="C161" s="4"/>
      <c r="D161" s="5"/>
      <c r="E161" s="5"/>
      <c r="F161" s="5"/>
      <c r="G161" s="5"/>
      <c r="H161" s="18"/>
      <c r="I161" s="18"/>
      <c r="J161" s="7"/>
    </row>
    <row r="162" spans="1:10" hidden="1" x14ac:dyDescent="0.25">
      <c r="A162" s="8"/>
      <c r="B162" s="6"/>
      <c r="C162" s="4"/>
      <c r="D162" s="5"/>
      <c r="E162" s="5"/>
      <c r="F162" s="5"/>
      <c r="G162" s="5"/>
      <c r="H162" s="18"/>
      <c r="I162" s="18"/>
      <c r="J162" s="7"/>
    </row>
    <row r="163" spans="1:10" hidden="1" x14ac:dyDescent="0.25">
      <c r="A163" s="8"/>
      <c r="B163" s="6"/>
      <c r="C163" s="4"/>
      <c r="D163" s="5"/>
      <c r="E163" s="5"/>
      <c r="F163" s="5"/>
      <c r="G163" s="5"/>
      <c r="H163" s="18"/>
      <c r="I163" s="18"/>
      <c r="J163" s="7"/>
    </row>
    <row r="164" spans="1:10" hidden="1" x14ac:dyDescent="0.25">
      <c r="A164" s="8"/>
      <c r="B164" s="6"/>
      <c r="C164" s="4"/>
      <c r="D164" s="5"/>
      <c r="E164" s="5"/>
      <c r="F164" s="5"/>
      <c r="G164" s="5"/>
      <c r="H164" s="18"/>
      <c r="I164" s="18"/>
      <c r="J164" s="7"/>
    </row>
    <row r="165" spans="1:10" hidden="1" x14ac:dyDescent="0.25">
      <c r="A165" s="8"/>
      <c r="B165" s="6"/>
      <c r="C165" s="4"/>
      <c r="D165" s="5"/>
      <c r="E165" s="5"/>
      <c r="F165" s="5"/>
      <c r="G165" s="5"/>
      <c r="H165" s="18"/>
      <c r="I165" s="18"/>
      <c r="J165" s="7"/>
    </row>
    <row r="166" spans="1:10" hidden="1" x14ac:dyDescent="0.25">
      <c r="A166" s="8"/>
      <c r="B166" s="6"/>
      <c r="C166" s="4"/>
      <c r="D166" s="5"/>
      <c r="E166" s="5"/>
      <c r="F166" s="5"/>
      <c r="G166" s="5"/>
      <c r="H166" s="18"/>
      <c r="I166" s="18"/>
      <c r="J166" s="7"/>
    </row>
    <row r="167" spans="1:10" hidden="1" x14ac:dyDescent="0.25">
      <c r="A167" s="8"/>
      <c r="B167" s="6"/>
      <c r="C167" s="4"/>
      <c r="D167" s="5"/>
      <c r="E167" s="5"/>
      <c r="F167" s="5"/>
      <c r="G167" s="5"/>
      <c r="H167" s="18"/>
      <c r="I167" s="18"/>
      <c r="J167" s="7"/>
    </row>
    <row r="168" spans="1:10" hidden="1" x14ac:dyDescent="0.25">
      <c r="A168" s="8"/>
      <c r="B168" s="6"/>
      <c r="C168" s="4"/>
      <c r="D168" s="5"/>
      <c r="E168" s="5"/>
      <c r="F168" s="5"/>
      <c r="G168" s="5"/>
      <c r="H168" s="18"/>
      <c r="I168" s="18"/>
      <c r="J168" s="7"/>
    </row>
    <row r="169" spans="1:10" hidden="1" x14ac:dyDescent="0.25">
      <c r="A169" s="8"/>
      <c r="B169" s="6"/>
      <c r="C169" s="4"/>
      <c r="D169" s="5"/>
      <c r="E169" s="5"/>
      <c r="F169" s="5"/>
      <c r="G169" s="5"/>
      <c r="H169" s="18"/>
      <c r="I169" s="18"/>
      <c r="J169" s="7"/>
    </row>
    <row r="170" spans="1:10" hidden="1" x14ac:dyDescent="0.25">
      <c r="A170" s="8"/>
      <c r="B170" s="6"/>
      <c r="C170" s="4"/>
      <c r="D170" s="5"/>
      <c r="E170" s="5"/>
      <c r="F170" s="5"/>
      <c r="G170" s="5"/>
      <c r="H170" s="18"/>
      <c r="I170" s="18"/>
      <c r="J170" s="7"/>
    </row>
    <row r="171" spans="1:10" hidden="1" x14ac:dyDescent="0.25">
      <c r="A171" s="8"/>
      <c r="B171" s="6"/>
      <c r="C171" s="4"/>
      <c r="D171" s="5"/>
      <c r="E171" s="5"/>
      <c r="F171" s="5"/>
      <c r="G171" s="5"/>
      <c r="H171" s="18"/>
      <c r="I171" s="18"/>
      <c r="J171" s="7"/>
    </row>
    <row r="172" spans="1:10" hidden="1" x14ac:dyDescent="0.25">
      <c r="A172" s="8"/>
      <c r="B172" s="6"/>
      <c r="C172" s="4"/>
      <c r="D172" s="5"/>
      <c r="E172" s="5"/>
      <c r="F172" s="5"/>
      <c r="G172" s="5"/>
      <c r="H172" s="18"/>
      <c r="I172" s="18"/>
      <c r="J172" s="7"/>
    </row>
    <row r="173" spans="1:10" hidden="1" x14ac:dyDescent="0.25">
      <c r="A173" s="8"/>
      <c r="B173" s="6"/>
      <c r="C173" s="4"/>
      <c r="D173" s="5"/>
      <c r="E173" s="5"/>
      <c r="F173" s="5"/>
      <c r="G173" s="5"/>
      <c r="H173" s="18"/>
      <c r="I173" s="18"/>
      <c r="J173" s="7"/>
    </row>
    <row r="174" spans="1:10" hidden="1" x14ac:dyDescent="0.25">
      <c r="A174" s="8"/>
      <c r="B174" s="6"/>
      <c r="C174" s="4"/>
      <c r="D174" s="5"/>
      <c r="E174" s="5"/>
      <c r="F174" s="5"/>
      <c r="G174" s="5"/>
      <c r="H174" s="18"/>
      <c r="I174" s="18"/>
      <c r="J174" s="7"/>
    </row>
    <row r="175" spans="1:10" hidden="1" x14ac:dyDescent="0.25">
      <c r="A175" s="8"/>
      <c r="B175" s="6"/>
      <c r="C175" s="4"/>
      <c r="D175" s="5"/>
      <c r="E175" s="5"/>
      <c r="F175" s="5"/>
      <c r="G175" s="5"/>
      <c r="H175" s="18"/>
      <c r="I175" s="18"/>
      <c r="J175" s="7"/>
    </row>
    <row r="176" spans="1:10" hidden="1" x14ac:dyDescent="0.25">
      <c r="A176" s="8"/>
      <c r="B176" s="6"/>
      <c r="C176" s="4"/>
      <c r="D176" s="5"/>
      <c r="E176" s="5"/>
      <c r="F176" s="5"/>
      <c r="G176" s="5"/>
      <c r="H176" s="18"/>
      <c r="I176" s="18"/>
      <c r="J176" s="7"/>
    </row>
    <row r="177" spans="1:10" hidden="1" x14ac:dyDescent="0.25">
      <c r="A177" s="8"/>
      <c r="B177" s="6"/>
      <c r="C177" s="4"/>
      <c r="D177" s="5"/>
      <c r="E177" s="5"/>
      <c r="F177" s="5"/>
      <c r="G177" s="5"/>
      <c r="H177" s="18"/>
      <c r="I177" s="18"/>
      <c r="J177" s="7"/>
    </row>
    <row r="178" spans="1:10" hidden="1" x14ac:dyDescent="0.25">
      <c r="A178" s="8"/>
      <c r="B178" s="6"/>
      <c r="C178" s="4"/>
      <c r="D178" s="5"/>
      <c r="E178" s="5"/>
      <c r="F178" s="5"/>
      <c r="G178" s="5"/>
      <c r="H178" s="18"/>
      <c r="I178" s="18"/>
      <c r="J178" s="7"/>
    </row>
    <row r="179" spans="1:10" hidden="1" x14ac:dyDescent="0.25">
      <c r="A179" s="8"/>
      <c r="B179" s="6"/>
      <c r="C179" s="4"/>
      <c r="D179" s="5"/>
      <c r="E179" s="5"/>
      <c r="F179" s="5"/>
      <c r="G179" s="5"/>
      <c r="H179" s="18"/>
      <c r="I179" s="18"/>
      <c r="J179" s="7"/>
    </row>
    <row r="180" spans="1:10" hidden="1" x14ac:dyDescent="0.25">
      <c r="A180" s="8"/>
      <c r="B180" s="6"/>
      <c r="C180" s="4"/>
      <c r="D180" s="5"/>
      <c r="E180" s="5"/>
      <c r="F180" s="5"/>
      <c r="G180" s="5"/>
      <c r="H180" s="18"/>
      <c r="I180" s="18"/>
      <c r="J180" s="7"/>
    </row>
    <row r="181" spans="1:10" hidden="1" x14ac:dyDescent="0.25">
      <c r="A181" s="8"/>
      <c r="B181" s="6"/>
      <c r="C181" s="4"/>
      <c r="D181" s="5"/>
      <c r="E181" s="5"/>
      <c r="F181" s="5"/>
      <c r="G181" s="5"/>
      <c r="H181" s="18"/>
      <c r="I181" s="18"/>
      <c r="J181" s="7"/>
    </row>
    <row r="182" spans="1:10" hidden="1" x14ac:dyDescent="0.25">
      <c r="A182" s="8"/>
      <c r="B182" s="6"/>
      <c r="C182" s="4"/>
      <c r="D182" s="5"/>
      <c r="E182" s="5"/>
      <c r="F182" s="5"/>
      <c r="G182" s="5"/>
      <c r="H182" s="18"/>
      <c r="I182" s="18"/>
      <c r="J182" s="7"/>
    </row>
    <row r="183" spans="1:10" hidden="1" x14ac:dyDescent="0.25">
      <c r="A183" s="8"/>
      <c r="B183" s="6"/>
      <c r="C183" s="4"/>
      <c r="D183" s="5"/>
      <c r="E183" s="5"/>
      <c r="F183" s="5"/>
      <c r="G183" s="5"/>
      <c r="H183" s="18"/>
      <c r="I183" s="18"/>
      <c r="J183" s="7"/>
    </row>
    <row r="184" spans="1:10" hidden="1" x14ac:dyDescent="0.25">
      <c r="A184" s="8"/>
      <c r="B184" s="6"/>
      <c r="C184" s="4"/>
      <c r="D184" s="5"/>
      <c r="E184" s="5"/>
      <c r="F184" s="5"/>
      <c r="G184" s="5"/>
      <c r="H184" s="18"/>
      <c r="I184" s="18"/>
      <c r="J184" s="7"/>
    </row>
    <row r="185" spans="1:10" hidden="1" x14ac:dyDescent="0.25">
      <c r="A185" s="8"/>
      <c r="B185" s="6"/>
      <c r="C185" s="4"/>
      <c r="D185" s="5"/>
      <c r="E185" s="5"/>
      <c r="F185" s="5"/>
      <c r="G185" s="5"/>
      <c r="H185" s="18"/>
      <c r="I185" s="18"/>
      <c r="J185" s="7"/>
    </row>
    <row r="186" spans="1:10" hidden="1" x14ac:dyDescent="0.25">
      <c r="A186" s="8"/>
      <c r="B186" s="6"/>
      <c r="C186" s="4"/>
      <c r="D186" s="5"/>
      <c r="E186" s="5"/>
      <c r="F186" s="5"/>
      <c r="G186" s="5"/>
      <c r="H186" s="18"/>
      <c r="I186" s="18"/>
      <c r="J186" s="7"/>
    </row>
    <row r="187" spans="1:10" hidden="1" x14ac:dyDescent="0.25">
      <c r="A187" s="8"/>
      <c r="B187" s="6"/>
      <c r="C187" s="4"/>
      <c r="D187" s="5"/>
      <c r="E187" s="5"/>
      <c r="F187" s="5"/>
      <c r="G187" s="5"/>
      <c r="H187" s="18"/>
      <c r="I187" s="18"/>
      <c r="J187" s="7"/>
    </row>
    <row r="188" spans="1:10" hidden="1" x14ac:dyDescent="0.25">
      <c r="A188" s="8"/>
      <c r="B188" s="6"/>
      <c r="C188" s="4"/>
      <c r="D188" s="5"/>
      <c r="E188" s="5"/>
      <c r="F188" s="5"/>
      <c r="G188" s="5"/>
      <c r="H188" s="18"/>
      <c r="I188" s="18"/>
      <c r="J188" s="7"/>
    </row>
    <row r="189" spans="1:10" hidden="1" x14ac:dyDescent="0.25">
      <c r="A189" s="8"/>
      <c r="B189" s="6"/>
      <c r="C189" s="4"/>
      <c r="D189" s="5"/>
      <c r="E189" s="5"/>
      <c r="F189" s="5"/>
      <c r="G189" s="5"/>
      <c r="H189" s="18"/>
      <c r="I189" s="18"/>
      <c r="J189" s="7"/>
    </row>
    <row r="190" spans="1:10" hidden="1" x14ac:dyDescent="0.25">
      <c r="A190" s="8"/>
      <c r="B190" s="6"/>
      <c r="C190" s="4"/>
      <c r="D190" s="5"/>
      <c r="E190" s="5"/>
      <c r="F190" s="5"/>
      <c r="G190" s="5"/>
      <c r="H190" s="18"/>
      <c r="I190" s="18"/>
      <c r="J190" s="7"/>
    </row>
    <row r="191" spans="1:10" hidden="1" x14ac:dyDescent="0.25">
      <c r="A191" s="8"/>
      <c r="B191" s="6"/>
      <c r="C191" s="4"/>
      <c r="D191" s="5"/>
      <c r="E191" s="5"/>
      <c r="F191" s="5"/>
      <c r="G191" s="5"/>
      <c r="H191" s="18"/>
      <c r="I191" s="18"/>
      <c r="J191" s="7"/>
    </row>
    <row r="192" spans="1:10" hidden="1" x14ac:dyDescent="0.25">
      <c r="A192" s="8"/>
      <c r="B192" s="6"/>
      <c r="C192" s="4"/>
      <c r="D192" s="5"/>
      <c r="E192" s="5"/>
      <c r="F192" s="5"/>
      <c r="G192" s="5"/>
      <c r="H192" s="18"/>
      <c r="I192" s="18"/>
      <c r="J192" s="7"/>
    </row>
    <row r="193" spans="1:10" hidden="1" x14ac:dyDescent="0.25">
      <c r="A193" s="8"/>
      <c r="B193" s="6"/>
      <c r="C193" s="4"/>
      <c r="D193" s="5"/>
      <c r="E193" s="5"/>
      <c r="F193" s="5"/>
      <c r="G193" s="5"/>
      <c r="H193" s="18"/>
      <c r="I193" s="18"/>
      <c r="J193" s="7"/>
    </row>
    <row r="194" spans="1:10" hidden="1" x14ac:dyDescent="0.25">
      <c r="A194" s="8"/>
      <c r="B194" s="6"/>
      <c r="C194" s="4"/>
      <c r="D194" s="5"/>
      <c r="E194" s="5"/>
      <c r="F194" s="5"/>
      <c r="G194" s="5"/>
      <c r="H194" s="18"/>
      <c r="I194" s="18"/>
      <c r="J194" s="7"/>
    </row>
    <row r="195" spans="1:10" hidden="1" x14ac:dyDescent="0.25">
      <c r="A195" s="8"/>
      <c r="B195" s="6"/>
      <c r="C195" s="4"/>
      <c r="D195" s="5"/>
      <c r="E195" s="5"/>
      <c r="F195" s="5"/>
      <c r="G195" s="5"/>
      <c r="H195" s="18"/>
      <c r="I195" s="18"/>
      <c r="J195" s="7"/>
    </row>
    <row r="196" spans="1:10" hidden="1" x14ac:dyDescent="0.25">
      <c r="A196" s="8"/>
      <c r="B196" s="6"/>
      <c r="C196" s="4"/>
      <c r="D196" s="5"/>
      <c r="E196" s="5"/>
      <c r="F196" s="5"/>
      <c r="G196" s="5"/>
      <c r="H196" s="18"/>
      <c r="I196" s="18"/>
      <c r="J196" s="7"/>
    </row>
    <row r="197" spans="1:10" hidden="1" x14ac:dyDescent="0.25">
      <c r="A197" s="8"/>
      <c r="B197" s="6"/>
      <c r="C197" s="4"/>
      <c r="D197" s="5"/>
      <c r="E197" s="5"/>
      <c r="F197" s="5"/>
      <c r="G197" s="5"/>
      <c r="H197" s="18"/>
      <c r="I197" s="18"/>
      <c r="J197" s="7"/>
    </row>
    <row r="198" spans="1:10" hidden="1" x14ac:dyDescent="0.25">
      <c r="A198" s="8"/>
      <c r="B198" s="6"/>
      <c r="C198" s="4"/>
      <c r="D198" s="5"/>
      <c r="E198" s="5"/>
      <c r="F198" s="5"/>
      <c r="G198" s="5"/>
      <c r="H198" s="18"/>
      <c r="I198" s="18"/>
      <c r="J198" s="7"/>
    </row>
    <row r="199" spans="1:10" hidden="1" x14ac:dyDescent="0.25">
      <c r="A199" s="8"/>
      <c r="B199" s="6"/>
      <c r="C199" s="4"/>
      <c r="D199" s="5"/>
      <c r="E199" s="5"/>
      <c r="F199" s="5"/>
      <c r="G199" s="5"/>
      <c r="H199" s="18"/>
      <c r="I199" s="18"/>
      <c r="J199" s="7"/>
    </row>
    <row r="200" spans="1:10" hidden="1" x14ac:dyDescent="0.25">
      <c r="A200" s="8"/>
      <c r="B200" s="6"/>
      <c r="C200" s="4"/>
      <c r="D200" s="5"/>
      <c r="E200" s="5"/>
      <c r="F200" s="5"/>
      <c r="G200" s="5"/>
      <c r="H200" s="18"/>
      <c r="I200" s="18"/>
      <c r="J200" s="7"/>
    </row>
    <row r="201" spans="1:10" hidden="1" x14ac:dyDescent="0.25">
      <c r="A201" s="8"/>
      <c r="B201" s="6"/>
      <c r="C201" s="4"/>
      <c r="D201" s="5"/>
      <c r="E201" s="5"/>
      <c r="F201" s="5"/>
      <c r="G201" s="5"/>
      <c r="H201" s="18"/>
      <c r="I201" s="18"/>
      <c r="J201" s="7"/>
    </row>
    <row r="202" spans="1:10" hidden="1" x14ac:dyDescent="0.25">
      <c r="A202" s="8"/>
      <c r="B202" s="6"/>
      <c r="C202" s="4"/>
      <c r="D202" s="5"/>
      <c r="E202" s="5"/>
      <c r="F202" s="5"/>
      <c r="G202" s="5"/>
      <c r="H202" s="18"/>
      <c r="I202" s="18"/>
      <c r="J202" s="7"/>
    </row>
    <row r="203" spans="1:10" hidden="1" x14ac:dyDescent="0.25">
      <c r="A203" s="8"/>
      <c r="B203" s="6"/>
      <c r="C203" s="4"/>
      <c r="D203" s="5"/>
      <c r="E203" s="5"/>
      <c r="F203" s="5"/>
      <c r="G203" s="5"/>
      <c r="H203" s="18"/>
      <c r="I203" s="18"/>
      <c r="J203" s="7"/>
    </row>
    <row r="204" spans="1:10" hidden="1" x14ac:dyDescent="0.25">
      <c r="A204" s="8"/>
      <c r="B204" s="6"/>
      <c r="C204" s="4"/>
      <c r="D204" s="5"/>
      <c r="E204" s="5"/>
      <c r="F204" s="5"/>
      <c r="G204" s="5"/>
      <c r="H204" s="18"/>
      <c r="I204" s="18"/>
      <c r="J204" s="7"/>
    </row>
    <row r="205" spans="1:10" hidden="1" x14ac:dyDescent="0.25">
      <c r="A205" s="8"/>
      <c r="B205" s="6"/>
      <c r="C205" s="4"/>
      <c r="D205" s="5"/>
      <c r="E205" s="5"/>
      <c r="F205" s="5"/>
      <c r="G205" s="5"/>
      <c r="H205" s="18"/>
      <c r="I205" s="18"/>
      <c r="J205" s="7"/>
    </row>
  </sheetData>
  <conditionalFormatting sqref="J3:J1048576">
    <cfRule type="cellIs" dxfId="1" priority="7" operator="greaterThanOrEqual">
      <formula>0</formula>
    </cfRule>
    <cfRule type="cellIs" dxfId="0" priority="8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-0.249977111117893"/>
  </sheetPr>
  <dimension ref="A1:Y39"/>
  <sheetViews>
    <sheetView showGridLines="0" showRowColHeaders="0" topLeftCell="A16" zoomScaleSheetLayoutView="100" workbookViewId="0">
      <selection activeCell="A40" sqref="A40:XFD1048576"/>
    </sheetView>
  </sheetViews>
  <sheetFormatPr defaultColWidth="0" defaultRowHeight="15" zeroHeight="1" x14ac:dyDescent="0.25"/>
  <cols>
    <col min="1" max="1" width="9.140625" customWidth="1"/>
    <col min="2" max="2" width="1.42578125" customWidth="1"/>
    <col min="3" max="3" width="6.85546875" customWidth="1"/>
    <col min="4" max="4" width="9.28515625" customWidth="1"/>
    <col min="5" max="5" width="11.7109375" bestFit="1" customWidth="1"/>
    <col min="6" max="6" width="12.5703125" bestFit="1" customWidth="1"/>
    <col min="7" max="7" width="6.85546875" customWidth="1"/>
    <col min="8" max="8" width="11.140625" bestFit="1" customWidth="1"/>
    <col min="9" max="9" width="13" customWidth="1"/>
    <col min="10" max="10" width="2.28515625" customWidth="1"/>
    <col min="11" max="11" width="9.140625" customWidth="1"/>
    <col min="12" max="25" width="0" hidden="1" customWidth="1"/>
    <col min="26" max="16384" width="9.140625" hidden="1"/>
  </cols>
  <sheetData>
    <row r="1" spans="2:25" ht="35.25" customHeight="1" thickBot="1" x14ac:dyDescent="0.3">
      <c r="B1" s="68"/>
      <c r="C1" s="262" t="s">
        <v>118</v>
      </c>
      <c r="D1" s="262"/>
      <c r="E1" s="262"/>
      <c r="F1" s="262"/>
      <c r="G1" s="262"/>
      <c r="H1" s="262"/>
      <c r="I1" s="262"/>
      <c r="J1" s="69"/>
      <c r="S1" s="48"/>
      <c r="T1" s="48"/>
      <c r="U1" s="48"/>
      <c r="V1" s="48"/>
      <c r="W1" s="48"/>
      <c r="X1" s="48"/>
      <c r="Y1" s="48"/>
    </row>
    <row r="2" spans="2:25" ht="56.25" customHeight="1" thickBot="1" x14ac:dyDescent="0.3">
      <c r="B2" s="70"/>
      <c r="C2" s="263" t="s">
        <v>119</v>
      </c>
      <c r="D2" s="264"/>
      <c r="E2" s="264"/>
      <c r="F2" s="264"/>
      <c r="G2" s="264"/>
      <c r="H2" s="264"/>
      <c r="I2" s="265"/>
      <c r="J2" s="71"/>
      <c r="S2" s="48"/>
      <c r="T2" s="48"/>
      <c r="U2" s="48"/>
      <c r="V2" s="48"/>
      <c r="W2" s="48"/>
      <c r="X2" s="48"/>
      <c r="Y2" s="48"/>
    </row>
    <row r="3" spans="2:25" ht="4.5" customHeight="1" x14ac:dyDescent="0.25">
      <c r="B3" s="70"/>
      <c r="C3" s="72"/>
      <c r="D3" s="72"/>
      <c r="E3" s="72"/>
      <c r="F3" s="72"/>
      <c r="G3" s="72"/>
      <c r="H3" s="72"/>
      <c r="I3" s="72"/>
      <c r="J3" s="71"/>
      <c r="S3" s="48"/>
      <c r="T3" s="48"/>
      <c r="U3" s="48"/>
      <c r="V3" s="48"/>
      <c r="W3" s="48"/>
      <c r="X3" s="48"/>
      <c r="Y3" s="48"/>
    </row>
    <row r="4" spans="2:25" ht="6.75" customHeight="1" thickBot="1" x14ac:dyDescent="0.3">
      <c r="B4" s="70"/>
      <c r="C4" s="72"/>
      <c r="D4" s="72"/>
      <c r="E4" s="72"/>
      <c r="F4" s="72"/>
      <c r="G4" s="72"/>
      <c r="H4" s="72"/>
      <c r="I4" s="72"/>
      <c r="J4" s="71"/>
      <c r="S4" s="48"/>
      <c r="T4" s="48"/>
      <c r="U4" s="48"/>
      <c r="V4" s="48"/>
      <c r="W4" s="48"/>
      <c r="X4" s="48"/>
      <c r="Y4" s="48"/>
    </row>
    <row r="5" spans="2:25" ht="16.5" thickBot="1" x14ac:dyDescent="0.3">
      <c r="B5" s="70"/>
      <c r="C5" s="266" t="s">
        <v>120</v>
      </c>
      <c r="D5" s="267"/>
      <c r="E5" s="267"/>
      <c r="F5" s="267"/>
      <c r="G5" s="267"/>
      <c r="H5" s="267"/>
      <c r="I5" s="268"/>
      <c r="J5" s="71"/>
      <c r="S5" s="48"/>
      <c r="T5" s="48"/>
      <c r="U5" s="48"/>
      <c r="V5" s="48"/>
      <c r="W5" s="48"/>
      <c r="X5" s="48"/>
      <c r="Y5" s="48"/>
    </row>
    <row r="6" spans="2:25" x14ac:dyDescent="0.25">
      <c r="B6" s="70"/>
      <c r="C6" s="73" t="s">
        <v>121</v>
      </c>
      <c r="D6" s="74"/>
      <c r="E6" s="74"/>
      <c r="F6" s="74"/>
      <c r="G6" s="75"/>
      <c r="H6" s="76"/>
      <c r="I6" s="77"/>
      <c r="J6" s="71"/>
      <c r="S6" s="78"/>
      <c r="T6" s="78"/>
      <c r="U6" s="78"/>
      <c r="V6" s="78"/>
      <c r="W6" s="78"/>
      <c r="X6" s="78"/>
      <c r="Y6" s="78"/>
    </row>
    <row r="7" spans="2:25" x14ac:dyDescent="0.25">
      <c r="B7" s="70"/>
      <c r="C7" s="79" t="s">
        <v>122</v>
      </c>
      <c r="D7" s="80"/>
      <c r="E7" s="80"/>
      <c r="F7" s="80"/>
      <c r="G7" s="80"/>
      <c r="H7" s="80"/>
      <c r="I7" s="81"/>
      <c r="J7" s="71"/>
      <c r="S7" s="269"/>
      <c r="T7" s="269"/>
      <c r="U7" s="269"/>
      <c r="V7" s="269"/>
      <c r="W7" s="269"/>
      <c r="X7" s="269"/>
      <c r="Y7" s="82"/>
    </row>
    <row r="8" spans="2:25" x14ac:dyDescent="0.25">
      <c r="B8" s="70"/>
      <c r="C8" s="83" t="s">
        <v>123</v>
      </c>
      <c r="D8" s="57"/>
      <c r="E8" s="84" t="s">
        <v>124</v>
      </c>
      <c r="F8" s="270" t="s">
        <v>125</v>
      </c>
      <c r="G8" s="270"/>
      <c r="H8" s="85" t="s">
        <v>126</v>
      </c>
      <c r="I8" s="81"/>
      <c r="J8" s="71"/>
      <c r="S8" s="269"/>
      <c r="T8" s="269"/>
      <c r="U8" s="269"/>
      <c r="V8" s="269"/>
      <c r="W8" s="269"/>
      <c r="X8" s="269"/>
      <c r="Y8" s="82"/>
    </row>
    <row r="9" spans="2:25" ht="15.75" thickBot="1" x14ac:dyDescent="0.3">
      <c r="B9" s="70"/>
      <c r="C9" s="86" t="s">
        <v>127</v>
      </c>
      <c r="D9" s="87" t="s">
        <v>128</v>
      </c>
      <c r="E9" s="88" t="s">
        <v>129</v>
      </c>
      <c r="F9" s="89" t="s">
        <v>130</v>
      </c>
      <c r="G9" s="90" t="s">
        <v>131</v>
      </c>
      <c r="H9" s="91" t="s">
        <v>132</v>
      </c>
      <c r="I9" s="92" t="s">
        <v>133</v>
      </c>
      <c r="J9" s="71"/>
      <c r="S9" s="78"/>
      <c r="T9" s="78"/>
      <c r="U9" s="78"/>
      <c r="V9" s="78"/>
      <c r="W9" s="78"/>
      <c r="X9" s="78"/>
      <c r="Y9" s="78"/>
    </row>
    <row r="10" spans="2:25" ht="15.75" thickBot="1" x14ac:dyDescent="0.3">
      <c r="B10" s="70"/>
      <c r="C10" s="72"/>
      <c r="D10" s="72"/>
      <c r="E10" s="72"/>
      <c r="F10" s="72"/>
      <c r="G10" s="72"/>
      <c r="H10" s="72"/>
      <c r="I10" s="72"/>
      <c r="J10" s="71"/>
      <c r="S10" s="269"/>
      <c r="T10" s="269"/>
      <c r="U10" s="269"/>
      <c r="V10" s="269"/>
      <c r="W10" s="269"/>
      <c r="X10" s="269"/>
      <c r="Y10" s="82"/>
    </row>
    <row r="11" spans="2:25" ht="36.75" customHeight="1" thickBot="1" x14ac:dyDescent="0.3">
      <c r="B11" s="70"/>
      <c r="C11" s="274" t="s">
        <v>134</v>
      </c>
      <c r="D11" s="264"/>
      <c r="E11" s="264"/>
      <c r="F11" s="264"/>
      <c r="G11" s="264"/>
      <c r="H11" s="264"/>
      <c r="I11" s="265"/>
      <c r="J11" s="71"/>
      <c r="S11" s="269"/>
      <c r="T11" s="269"/>
      <c r="U11" s="269"/>
      <c r="V11" s="269"/>
      <c r="W11" s="269"/>
      <c r="X11" s="269"/>
      <c r="Y11" s="78"/>
    </row>
    <row r="12" spans="2:25" ht="9" customHeight="1" thickBot="1" x14ac:dyDescent="0.3">
      <c r="B12" s="70"/>
      <c r="C12" s="72"/>
      <c r="D12" s="72"/>
      <c r="E12" s="72"/>
      <c r="F12" s="72"/>
      <c r="G12" s="72"/>
      <c r="H12" s="72"/>
      <c r="I12" s="72"/>
      <c r="J12" s="71"/>
      <c r="S12" s="269"/>
      <c r="T12" s="269"/>
      <c r="U12" s="269"/>
      <c r="V12" s="269"/>
      <c r="W12" s="269"/>
      <c r="X12" s="269"/>
      <c r="Y12" s="78"/>
    </row>
    <row r="13" spans="2:25" ht="18" customHeight="1" thickBot="1" x14ac:dyDescent="0.3">
      <c r="B13" s="70"/>
      <c r="C13" s="93" t="s">
        <v>135</v>
      </c>
      <c r="D13" s="94"/>
      <c r="E13" s="94"/>
      <c r="F13" s="94"/>
      <c r="G13" s="94"/>
      <c r="H13" s="94"/>
      <c r="I13" s="95"/>
      <c r="J13" s="71"/>
      <c r="S13" s="78"/>
      <c r="T13" s="78"/>
      <c r="U13" s="78"/>
      <c r="V13" s="78"/>
      <c r="W13" s="78"/>
      <c r="X13" s="78"/>
      <c r="Y13" s="78"/>
    </row>
    <row r="14" spans="2:25" ht="21.75" customHeight="1" x14ac:dyDescent="0.25">
      <c r="B14" s="70"/>
      <c r="C14" s="96" t="s">
        <v>136</v>
      </c>
      <c r="D14" s="97"/>
      <c r="E14" s="96"/>
      <c r="F14" s="72"/>
      <c r="G14" s="72"/>
      <c r="H14" s="72"/>
      <c r="I14" s="72"/>
      <c r="J14" s="71"/>
      <c r="S14" s="78"/>
      <c r="T14" s="78"/>
      <c r="U14" s="78"/>
      <c r="V14" s="78"/>
      <c r="W14" s="78"/>
      <c r="X14" s="78"/>
      <c r="Y14" s="78"/>
    </row>
    <row r="15" spans="2:25" ht="21.75" customHeight="1" x14ac:dyDescent="0.25">
      <c r="B15" s="70"/>
      <c r="C15" s="98"/>
      <c r="D15" s="72"/>
      <c r="E15" s="98"/>
      <c r="F15" s="72"/>
      <c r="G15" s="72"/>
      <c r="H15" s="72"/>
      <c r="I15" s="72"/>
      <c r="J15" s="71"/>
      <c r="S15" s="269"/>
      <c r="T15" s="269"/>
      <c r="U15" s="269"/>
      <c r="V15" s="269"/>
      <c r="W15" s="269"/>
      <c r="X15" s="269"/>
      <c r="Y15" s="82"/>
    </row>
    <row r="16" spans="2:25" ht="23.25" customHeight="1" x14ac:dyDescent="0.25">
      <c r="B16" s="70"/>
      <c r="C16" s="275" t="s">
        <v>137</v>
      </c>
      <c r="D16" s="276"/>
      <c r="E16" s="276"/>
      <c r="F16" s="276"/>
      <c r="G16" s="276"/>
      <c r="H16" s="276"/>
      <c r="I16" s="277"/>
      <c r="J16" s="71"/>
      <c r="S16" s="269"/>
      <c r="T16" s="269"/>
      <c r="U16" s="269"/>
      <c r="V16" s="269"/>
      <c r="W16" s="269"/>
      <c r="X16" s="269"/>
      <c r="Y16" s="78"/>
    </row>
    <row r="17" spans="2:25" x14ac:dyDescent="0.25">
      <c r="B17" s="70"/>
      <c r="C17" s="271" t="s">
        <v>138</v>
      </c>
      <c r="D17" s="272"/>
      <c r="E17" s="272"/>
      <c r="F17" s="272"/>
      <c r="G17" s="272"/>
      <c r="H17" s="272"/>
      <c r="I17" s="273"/>
      <c r="J17" s="71"/>
      <c r="S17" s="269"/>
      <c r="T17" s="269"/>
      <c r="U17" s="269"/>
      <c r="V17" s="269"/>
      <c r="W17" s="269"/>
      <c r="X17" s="269"/>
      <c r="Y17" s="78"/>
    </row>
    <row r="18" spans="2:25" x14ac:dyDescent="0.25">
      <c r="B18" s="70"/>
      <c r="C18" s="99" t="s">
        <v>139</v>
      </c>
      <c r="D18" s="100" t="s">
        <v>140</v>
      </c>
      <c r="E18" s="57"/>
      <c r="F18" s="57"/>
      <c r="G18" s="57"/>
      <c r="H18" s="57"/>
      <c r="I18" s="101"/>
      <c r="J18" s="71"/>
      <c r="S18" s="269"/>
      <c r="T18" s="269"/>
      <c r="U18" s="269"/>
      <c r="V18" s="269"/>
      <c r="W18" s="269"/>
      <c r="X18" s="269"/>
      <c r="Y18" s="78"/>
    </row>
    <row r="19" spans="2:25" x14ac:dyDescent="0.25">
      <c r="B19" s="70"/>
      <c r="C19" s="99" t="s">
        <v>139</v>
      </c>
      <c r="D19" s="100" t="s">
        <v>141</v>
      </c>
      <c r="E19" s="57"/>
      <c r="F19" s="57"/>
      <c r="G19" s="57"/>
      <c r="H19" s="57"/>
      <c r="I19" s="101"/>
      <c r="J19" s="71"/>
      <c r="S19" s="78"/>
      <c r="T19" s="78"/>
      <c r="U19" s="78"/>
      <c r="V19" s="78"/>
      <c r="W19" s="78"/>
      <c r="X19" s="78"/>
      <c r="Y19" s="78"/>
    </row>
    <row r="20" spans="2:25" x14ac:dyDescent="0.25">
      <c r="B20" s="70"/>
      <c r="C20" s="99" t="s">
        <v>139</v>
      </c>
      <c r="D20" s="100" t="s">
        <v>142</v>
      </c>
      <c r="E20" s="57"/>
      <c r="F20" s="57"/>
      <c r="G20" s="57"/>
      <c r="H20" s="57"/>
      <c r="I20" s="101"/>
      <c r="J20" s="71"/>
      <c r="S20" s="269"/>
      <c r="T20" s="269"/>
      <c r="U20" s="269"/>
      <c r="V20" s="269"/>
      <c r="W20" s="269"/>
      <c r="X20" s="269"/>
      <c r="Y20" s="82"/>
    </row>
    <row r="21" spans="2:25" x14ac:dyDescent="0.25">
      <c r="B21" s="70"/>
      <c r="C21" s="102"/>
      <c r="D21" s="103"/>
      <c r="E21" s="103"/>
      <c r="F21" s="103"/>
      <c r="G21" s="103"/>
      <c r="H21" s="103"/>
      <c r="I21" s="104"/>
      <c r="J21" s="71"/>
      <c r="S21" s="269"/>
      <c r="T21" s="269"/>
      <c r="U21" s="269"/>
      <c r="V21" s="269"/>
      <c r="W21" s="269"/>
      <c r="X21" s="269"/>
      <c r="Y21" s="78"/>
    </row>
    <row r="22" spans="2:25" x14ac:dyDescent="0.25">
      <c r="B22" s="70"/>
      <c r="C22" s="279" t="s">
        <v>143</v>
      </c>
      <c r="D22" s="280"/>
      <c r="E22" s="280"/>
      <c r="F22" s="280"/>
      <c r="G22" s="280"/>
      <c r="H22" s="280"/>
      <c r="I22" s="281"/>
      <c r="J22" s="71"/>
      <c r="S22" s="269"/>
      <c r="T22" s="269"/>
      <c r="U22" s="269"/>
      <c r="V22" s="269"/>
      <c r="W22" s="269"/>
      <c r="X22" s="269"/>
      <c r="Y22" s="78"/>
    </row>
    <row r="23" spans="2:25" x14ac:dyDescent="0.25">
      <c r="B23" s="70"/>
      <c r="C23" s="99" t="s">
        <v>139</v>
      </c>
      <c r="D23" s="100" t="s">
        <v>144</v>
      </c>
      <c r="E23" s="100"/>
      <c r="F23" s="57"/>
      <c r="G23" s="105" t="s">
        <v>139</v>
      </c>
      <c r="H23" s="100" t="s">
        <v>145</v>
      </c>
      <c r="I23" s="101"/>
      <c r="J23" s="71"/>
      <c r="S23" s="78"/>
      <c r="T23" s="78"/>
      <c r="U23" s="78"/>
      <c r="V23" s="78"/>
      <c r="W23" s="78"/>
      <c r="X23" s="78"/>
      <c r="Y23" s="78"/>
    </row>
    <row r="24" spans="2:25" x14ac:dyDescent="0.25">
      <c r="B24" s="70"/>
      <c r="C24" s="99" t="s">
        <v>139</v>
      </c>
      <c r="D24" s="100" t="s">
        <v>146</v>
      </c>
      <c r="E24" s="100"/>
      <c r="F24" s="57"/>
      <c r="G24" s="105" t="s">
        <v>139</v>
      </c>
      <c r="H24" s="100" t="s">
        <v>147</v>
      </c>
      <c r="I24" s="101"/>
      <c r="J24" s="71"/>
      <c r="S24" s="48"/>
      <c r="T24" s="48"/>
      <c r="U24" s="48"/>
      <c r="V24" s="48"/>
      <c r="W24" s="48"/>
      <c r="X24" s="48"/>
      <c r="Y24" s="48"/>
    </row>
    <row r="25" spans="2:25" x14ac:dyDescent="0.25">
      <c r="B25" s="70"/>
      <c r="C25" s="106"/>
      <c r="D25" s="107"/>
      <c r="E25" s="107"/>
      <c r="F25" s="107"/>
      <c r="G25" s="107"/>
      <c r="H25" s="107"/>
      <c r="I25" s="104"/>
      <c r="J25" s="71"/>
      <c r="S25" s="48"/>
      <c r="T25" s="48"/>
      <c r="U25" s="48"/>
      <c r="V25" s="48"/>
      <c r="W25" s="48"/>
      <c r="X25" s="48"/>
      <c r="Y25" s="48"/>
    </row>
    <row r="26" spans="2:25" x14ac:dyDescent="0.25">
      <c r="B26" s="70"/>
      <c r="C26" s="102"/>
      <c r="D26" s="103"/>
      <c r="E26" s="103"/>
      <c r="F26" s="103"/>
      <c r="G26" s="103"/>
      <c r="H26" s="103"/>
      <c r="I26" s="104"/>
      <c r="J26" s="71"/>
    </row>
    <row r="27" spans="2:25" x14ac:dyDescent="0.25">
      <c r="B27" s="70"/>
      <c r="C27" s="271" t="s">
        <v>148</v>
      </c>
      <c r="D27" s="272"/>
      <c r="E27" s="272"/>
      <c r="F27" s="272"/>
      <c r="G27" s="272"/>
      <c r="H27" s="272"/>
      <c r="I27" s="273"/>
      <c r="J27" s="71"/>
    </row>
    <row r="28" spans="2:25" x14ac:dyDescent="0.25">
      <c r="B28" s="70"/>
      <c r="C28" s="99" t="s">
        <v>139</v>
      </c>
      <c r="D28" s="100" t="s">
        <v>149</v>
      </c>
      <c r="E28" s="105" t="s">
        <v>139</v>
      </c>
      <c r="F28" s="100" t="s">
        <v>150</v>
      </c>
      <c r="G28" s="105" t="s">
        <v>139</v>
      </c>
      <c r="H28" s="100" t="s">
        <v>151</v>
      </c>
      <c r="I28" s="101"/>
      <c r="J28" s="71"/>
    </row>
    <row r="29" spans="2:25" x14ac:dyDescent="0.25">
      <c r="B29" s="70"/>
      <c r="C29" s="99" t="s">
        <v>139</v>
      </c>
      <c r="D29" s="100" t="s">
        <v>147</v>
      </c>
      <c r="E29" s="105" t="s">
        <v>139</v>
      </c>
      <c r="F29" s="100" t="s">
        <v>152</v>
      </c>
      <c r="G29" s="105" t="s">
        <v>139</v>
      </c>
      <c r="H29" s="100" t="s">
        <v>153</v>
      </c>
      <c r="I29" s="101"/>
      <c r="J29" s="71"/>
    </row>
    <row r="30" spans="2:25" x14ac:dyDescent="0.25">
      <c r="B30" s="70"/>
      <c r="C30" s="99" t="s">
        <v>139</v>
      </c>
      <c r="D30" s="100" t="s">
        <v>154</v>
      </c>
      <c r="E30" s="105" t="s">
        <v>139</v>
      </c>
      <c r="F30" s="108" t="s">
        <v>155</v>
      </c>
      <c r="G30" s="105" t="s">
        <v>139</v>
      </c>
      <c r="H30" s="100" t="s">
        <v>156</v>
      </c>
      <c r="I30" s="101"/>
      <c r="J30" s="71"/>
    </row>
    <row r="31" spans="2:25" x14ac:dyDescent="0.25">
      <c r="B31" s="70"/>
      <c r="C31" s="102"/>
      <c r="D31" s="103"/>
      <c r="E31" s="103"/>
      <c r="F31" s="103"/>
      <c r="G31" s="103"/>
      <c r="H31" s="103"/>
      <c r="I31" s="104"/>
      <c r="J31" s="71"/>
    </row>
    <row r="32" spans="2:25" x14ac:dyDescent="0.25">
      <c r="B32" s="70"/>
      <c r="C32" s="271" t="s">
        <v>157</v>
      </c>
      <c r="D32" s="272"/>
      <c r="E32" s="272"/>
      <c r="F32" s="272"/>
      <c r="G32" s="272"/>
      <c r="H32" s="272"/>
      <c r="I32" s="273"/>
      <c r="J32" s="71"/>
    </row>
    <row r="33" spans="2:10" x14ac:dyDescent="0.25">
      <c r="B33" s="70"/>
      <c r="C33" s="99" t="s">
        <v>139</v>
      </c>
      <c r="D33" s="57" t="s">
        <v>158</v>
      </c>
      <c r="E33" s="57"/>
      <c r="F33" s="57"/>
      <c r="G33" s="105" t="s">
        <v>139</v>
      </c>
      <c r="H33" s="57" t="s">
        <v>159</v>
      </c>
      <c r="I33" s="101"/>
      <c r="J33" s="71"/>
    </row>
    <row r="34" spans="2:10" x14ac:dyDescent="0.25">
      <c r="B34" s="70"/>
      <c r="C34" s="99" t="s">
        <v>139</v>
      </c>
      <c r="D34" s="57" t="s">
        <v>160</v>
      </c>
      <c r="E34" s="57"/>
      <c r="F34" s="57"/>
      <c r="G34" s="105" t="s">
        <v>139</v>
      </c>
      <c r="H34" s="57" t="s">
        <v>161</v>
      </c>
      <c r="I34" s="101"/>
      <c r="J34" s="71"/>
    </row>
    <row r="35" spans="2:10" x14ac:dyDescent="0.25">
      <c r="B35" s="70"/>
      <c r="C35" s="106"/>
      <c r="D35" s="107"/>
      <c r="E35" s="107"/>
      <c r="F35" s="107"/>
      <c r="G35" s="107"/>
      <c r="H35" s="107"/>
      <c r="I35" s="104"/>
      <c r="J35" s="71"/>
    </row>
    <row r="36" spans="2:10" x14ac:dyDescent="0.25">
      <c r="B36" s="70"/>
      <c r="C36" s="282" t="s">
        <v>162</v>
      </c>
      <c r="D36" s="282"/>
      <c r="E36" s="282"/>
      <c r="F36" s="282"/>
      <c r="G36" s="282"/>
      <c r="H36" s="282"/>
      <c r="I36" s="282"/>
      <c r="J36" s="71"/>
    </row>
    <row r="37" spans="2:10" ht="25.5" customHeight="1" thickBot="1" x14ac:dyDescent="0.3">
      <c r="B37" s="109"/>
      <c r="C37" s="278" t="s">
        <v>163</v>
      </c>
      <c r="D37" s="278"/>
      <c r="E37" s="278"/>
      <c r="F37" s="278"/>
      <c r="G37" s="278"/>
      <c r="H37" s="278"/>
      <c r="I37" s="278"/>
      <c r="J37" s="110"/>
    </row>
    <row r="38" spans="2:10" x14ac:dyDescent="0.25"/>
    <row r="39" spans="2:10" x14ac:dyDescent="0.25"/>
  </sheetData>
  <mergeCells count="36">
    <mergeCell ref="C37:I37"/>
    <mergeCell ref="C22:I22"/>
    <mergeCell ref="S22:U22"/>
    <mergeCell ref="V22:X22"/>
    <mergeCell ref="C27:I27"/>
    <mergeCell ref="C32:I32"/>
    <mergeCell ref="C36:I36"/>
    <mergeCell ref="S18:T18"/>
    <mergeCell ref="U18:V18"/>
    <mergeCell ref="W18:X18"/>
    <mergeCell ref="S20:X20"/>
    <mergeCell ref="S21:U21"/>
    <mergeCell ref="V21:X21"/>
    <mergeCell ref="C17:I17"/>
    <mergeCell ref="S17:T17"/>
    <mergeCell ref="U17:V17"/>
    <mergeCell ref="W17:X17"/>
    <mergeCell ref="S10:X10"/>
    <mergeCell ref="C11:I11"/>
    <mergeCell ref="S11:U11"/>
    <mergeCell ref="V11:X11"/>
    <mergeCell ref="S12:U12"/>
    <mergeCell ref="V12:X12"/>
    <mergeCell ref="S15:X15"/>
    <mergeCell ref="C16:I16"/>
    <mergeCell ref="S16:T16"/>
    <mergeCell ref="U16:V16"/>
    <mergeCell ref="W16:X16"/>
    <mergeCell ref="C1:I1"/>
    <mergeCell ref="C2:I2"/>
    <mergeCell ref="C5:I5"/>
    <mergeCell ref="S7:X7"/>
    <mergeCell ref="F8:G8"/>
    <mergeCell ref="S8:T8"/>
    <mergeCell ref="U8:V8"/>
    <mergeCell ref="W8:X8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-0.249977111117893"/>
  </sheetPr>
  <dimension ref="A1:AH31"/>
  <sheetViews>
    <sheetView showGridLines="0" showRowColHeaders="0" topLeftCell="A25" workbookViewId="0">
      <selection activeCell="L1" sqref="L1:XFD1048576"/>
    </sheetView>
  </sheetViews>
  <sheetFormatPr defaultColWidth="0" defaultRowHeight="15" zeroHeight="1" x14ac:dyDescent="0.25"/>
  <cols>
    <col min="1" max="1" width="2" customWidth="1"/>
    <col min="2" max="2" width="24.7109375" style="48" customWidth="1"/>
    <col min="3" max="5" width="12.7109375" style="48" customWidth="1"/>
    <col min="6" max="9" width="13.42578125" style="48" customWidth="1"/>
    <col min="10" max="10" width="17.7109375" style="48" customWidth="1"/>
    <col min="11" max="11" width="9.140625" style="48" customWidth="1"/>
    <col min="12" max="21" width="0" style="48" hidden="1" customWidth="1"/>
    <col min="22" max="34" width="0" hidden="1" customWidth="1"/>
    <col min="35" max="16384" width="9.140625" hidden="1"/>
  </cols>
  <sheetData>
    <row r="1" spans="2:34" ht="6.75" customHeight="1" x14ac:dyDescent="0.25">
      <c r="B1" s="111"/>
      <c r="C1" s="112"/>
      <c r="D1" s="112"/>
      <c r="E1" s="112"/>
      <c r="F1" s="112"/>
      <c r="G1" s="112"/>
      <c r="H1" s="112"/>
      <c r="I1" s="112"/>
      <c r="J1" s="113"/>
    </row>
    <row r="2" spans="2:34" ht="31.5" customHeight="1" x14ac:dyDescent="0.25">
      <c r="B2" s="286" t="s">
        <v>164</v>
      </c>
      <c r="C2" s="287"/>
      <c r="D2" s="287"/>
      <c r="E2" s="287"/>
      <c r="F2" s="287"/>
      <c r="G2" s="287"/>
      <c r="H2" s="287"/>
      <c r="I2" s="287"/>
      <c r="J2" s="288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5"/>
      <c r="W2" s="115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</row>
    <row r="3" spans="2:34" ht="13.5" customHeight="1" x14ac:dyDescent="0.25">
      <c r="B3" s="116"/>
      <c r="D3" s="117"/>
      <c r="E3" s="117"/>
      <c r="F3" s="117"/>
      <c r="G3" s="117"/>
      <c r="H3" s="117"/>
      <c r="I3" s="117"/>
      <c r="J3" s="118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5"/>
      <c r="W3" s="115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</row>
    <row r="4" spans="2:34" ht="13.5" customHeight="1" x14ac:dyDescent="0.25">
      <c r="B4" s="283" t="s">
        <v>165</v>
      </c>
      <c r="C4" s="284"/>
      <c r="D4" s="284"/>
      <c r="E4" s="284"/>
      <c r="F4" s="284"/>
      <c r="G4" s="284"/>
      <c r="H4" s="284"/>
      <c r="I4" s="284"/>
      <c r="J4" s="285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5"/>
      <c r="W4" s="115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</row>
    <row r="5" spans="2:34" ht="36" customHeight="1" x14ac:dyDescent="0.25">
      <c r="B5" s="289" t="s">
        <v>166</v>
      </c>
      <c r="C5" s="290"/>
      <c r="D5" s="290"/>
      <c r="E5" s="290"/>
      <c r="F5" s="290"/>
      <c r="G5" s="290"/>
      <c r="H5" s="290"/>
      <c r="I5" s="290"/>
      <c r="J5" s="291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5"/>
      <c r="W5" s="115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</row>
    <row r="6" spans="2:34" ht="13.5" customHeight="1" x14ac:dyDescent="0.25">
      <c r="B6" s="283" t="s">
        <v>167</v>
      </c>
      <c r="C6" s="284"/>
      <c r="D6" s="284"/>
      <c r="E6" s="284"/>
      <c r="F6" s="284"/>
      <c r="G6" s="284"/>
      <c r="H6" s="284"/>
      <c r="I6" s="284"/>
      <c r="J6" s="285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5"/>
      <c r="W6" s="115"/>
      <c r="X6" s="78"/>
      <c r="Y6" s="78"/>
      <c r="Z6" s="78"/>
      <c r="AA6" s="78"/>
      <c r="AB6" s="78"/>
      <c r="AC6" s="78"/>
      <c r="AD6" s="78"/>
      <c r="AE6" s="48"/>
      <c r="AF6" s="48"/>
      <c r="AG6" s="48"/>
      <c r="AH6" s="48"/>
    </row>
    <row r="7" spans="2:34" ht="21.75" customHeight="1" x14ac:dyDescent="0.25">
      <c r="B7" s="292" t="s">
        <v>168</v>
      </c>
      <c r="C7" s="293"/>
      <c r="D7" s="293"/>
      <c r="E7" s="293"/>
      <c r="F7" s="293"/>
      <c r="G7" s="293"/>
      <c r="H7" s="293"/>
      <c r="I7" s="293"/>
      <c r="J7" s="294"/>
    </row>
    <row r="8" spans="2:34" x14ac:dyDescent="0.25">
      <c r="B8" s="283" t="s">
        <v>169</v>
      </c>
      <c r="C8" s="284"/>
      <c r="D8" s="284"/>
      <c r="E8" s="284"/>
      <c r="F8" s="284"/>
      <c r="G8" s="284"/>
      <c r="H8" s="284"/>
      <c r="I8" s="284"/>
      <c r="J8" s="285"/>
    </row>
    <row r="9" spans="2:34" ht="34.5" customHeight="1" x14ac:dyDescent="0.25">
      <c r="B9" s="295" t="s">
        <v>170</v>
      </c>
      <c r="C9" s="296"/>
      <c r="D9" s="296"/>
      <c r="E9" s="296"/>
      <c r="F9" s="296"/>
      <c r="G9" s="296"/>
      <c r="H9" s="296"/>
      <c r="I9" s="296"/>
      <c r="J9" s="297"/>
    </row>
    <row r="10" spans="2:34" x14ac:dyDescent="0.25">
      <c r="B10" s="283" t="s">
        <v>171</v>
      </c>
      <c r="C10" s="284"/>
      <c r="D10" s="284"/>
      <c r="E10" s="284"/>
      <c r="F10" s="284"/>
      <c r="G10" s="284"/>
      <c r="H10" s="284"/>
      <c r="I10" s="284"/>
      <c r="J10" s="285"/>
    </row>
    <row r="11" spans="2:34" ht="51.75" customHeight="1" x14ac:dyDescent="0.25">
      <c r="B11" s="295" t="s">
        <v>172</v>
      </c>
      <c r="C11" s="296"/>
      <c r="D11" s="296"/>
      <c r="E11" s="296"/>
      <c r="F11" s="296"/>
      <c r="G11" s="296"/>
      <c r="H11" s="296"/>
      <c r="I11" s="296"/>
      <c r="J11" s="297"/>
    </row>
    <row r="12" spans="2:34" x14ac:dyDescent="0.25">
      <c r="B12" s="283" t="s">
        <v>173</v>
      </c>
      <c r="C12" s="284"/>
      <c r="D12" s="284"/>
      <c r="E12" s="284"/>
      <c r="F12" s="284"/>
      <c r="G12" s="284"/>
      <c r="H12" s="284"/>
      <c r="I12" s="284"/>
      <c r="J12" s="285"/>
    </row>
    <row r="13" spans="2:34" ht="21.75" customHeight="1" x14ac:dyDescent="0.25">
      <c r="B13" s="295" t="s">
        <v>174</v>
      </c>
      <c r="C13" s="296"/>
      <c r="D13" s="296"/>
      <c r="E13" s="296"/>
      <c r="F13" s="296"/>
      <c r="G13" s="296"/>
      <c r="H13" s="296"/>
      <c r="I13" s="296"/>
      <c r="J13" s="297"/>
    </row>
    <row r="14" spans="2:34" x14ac:dyDescent="0.25">
      <c r="B14" s="283" t="s">
        <v>175</v>
      </c>
      <c r="C14" s="284"/>
      <c r="D14" s="284"/>
      <c r="E14" s="284"/>
      <c r="F14" s="284"/>
      <c r="G14" s="284"/>
      <c r="H14" s="284"/>
      <c r="I14" s="284"/>
      <c r="J14" s="285"/>
    </row>
    <row r="15" spans="2:34" x14ac:dyDescent="0.25">
      <c r="B15" s="295" t="s">
        <v>176</v>
      </c>
      <c r="C15" s="296"/>
      <c r="D15" s="296"/>
      <c r="E15" s="296"/>
      <c r="F15" s="296"/>
      <c r="G15" s="296"/>
      <c r="H15" s="296"/>
      <c r="I15" s="296"/>
      <c r="J15" s="297"/>
    </row>
    <row r="16" spans="2:34" ht="78.75" customHeight="1" x14ac:dyDescent="0.25">
      <c r="B16" s="295"/>
      <c r="C16" s="296"/>
      <c r="D16" s="296"/>
      <c r="E16" s="296"/>
      <c r="F16" s="296"/>
      <c r="G16" s="296"/>
      <c r="H16" s="296"/>
      <c r="I16" s="296"/>
      <c r="J16" s="297"/>
    </row>
    <row r="17" spans="2:21" ht="18.75" customHeight="1" x14ac:dyDescent="0.25">
      <c r="B17" s="301" t="s">
        <v>177</v>
      </c>
      <c r="C17" s="302"/>
      <c r="D17" s="302"/>
      <c r="E17" s="302"/>
      <c r="F17" s="302"/>
      <c r="G17" s="302"/>
      <c r="H17" s="302"/>
      <c r="I17" s="302"/>
      <c r="J17" s="303"/>
    </row>
    <row r="18" spans="2:21" ht="15.75" thickBot="1" x14ac:dyDescent="0.3">
      <c r="B18" s="119"/>
      <c r="C18" s="120" t="s">
        <v>178</v>
      </c>
      <c r="D18" s="120" t="s">
        <v>179</v>
      </c>
      <c r="E18" s="120" t="s">
        <v>180</v>
      </c>
      <c r="F18" s="121"/>
      <c r="G18" s="121"/>
      <c r="H18" s="121"/>
      <c r="I18" s="121"/>
      <c r="J18" s="122"/>
    </row>
    <row r="19" spans="2:21" s="129" customFormat="1" ht="25.5" customHeight="1" x14ac:dyDescent="0.25">
      <c r="B19" s="123" t="s">
        <v>181</v>
      </c>
      <c r="C19" s="124">
        <v>2</v>
      </c>
      <c r="D19" s="125">
        <v>3</v>
      </c>
      <c r="E19" s="126">
        <v>4</v>
      </c>
      <c r="F19" s="127"/>
      <c r="G19" s="127"/>
      <c r="H19" s="127"/>
      <c r="I19" s="127"/>
      <c r="J19" s="128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</row>
    <row r="20" spans="2:21" s="129" customFormat="1" ht="25.5" customHeight="1" x14ac:dyDescent="0.25">
      <c r="B20" s="123" t="s">
        <v>182</v>
      </c>
      <c r="C20" s="130">
        <v>5</v>
      </c>
      <c r="D20" s="131">
        <v>4</v>
      </c>
      <c r="E20" s="132">
        <v>3</v>
      </c>
      <c r="F20" s="127"/>
      <c r="G20" s="127"/>
      <c r="H20" s="127"/>
      <c r="I20" s="127"/>
      <c r="J20" s="128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</row>
    <row r="21" spans="2:21" s="129" customFormat="1" ht="25.5" customHeight="1" x14ac:dyDescent="0.2">
      <c r="B21" s="133" t="s">
        <v>183</v>
      </c>
      <c r="C21" s="130">
        <v>3</v>
      </c>
      <c r="D21" s="131">
        <v>3</v>
      </c>
      <c r="E21" s="132">
        <v>4</v>
      </c>
      <c r="F21" s="127"/>
      <c r="G21" s="127"/>
      <c r="H21" s="127"/>
      <c r="I21" s="127"/>
      <c r="J21" s="128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</row>
    <row r="22" spans="2:21" s="129" customFormat="1" ht="25.5" customHeight="1" thickBot="1" x14ac:dyDescent="0.3">
      <c r="B22" s="123" t="s">
        <v>184</v>
      </c>
      <c r="C22" s="134">
        <v>3</v>
      </c>
      <c r="D22" s="135">
        <v>4</v>
      </c>
      <c r="E22" s="136">
        <v>5</v>
      </c>
      <c r="F22" s="127"/>
      <c r="G22" s="127"/>
      <c r="H22" s="127"/>
      <c r="I22" s="127"/>
      <c r="J22" s="128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</row>
    <row r="23" spans="2:21" ht="7.5" customHeight="1" x14ac:dyDescent="0.25">
      <c r="B23" s="119"/>
      <c r="C23" s="121"/>
      <c r="D23" s="121"/>
      <c r="E23" s="121"/>
      <c r="F23" s="121"/>
      <c r="G23" s="121"/>
      <c r="H23" s="121"/>
      <c r="I23" s="121"/>
      <c r="J23" s="122"/>
    </row>
    <row r="24" spans="2:21" x14ac:dyDescent="0.25">
      <c r="B24" s="283" t="s">
        <v>185</v>
      </c>
      <c r="C24" s="284"/>
      <c r="D24" s="284"/>
      <c r="E24" s="284"/>
      <c r="F24" s="284"/>
      <c r="G24" s="284"/>
      <c r="H24" s="284"/>
      <c r="I24" s="284"/>
      <c r="J24" s="285"/>
    </row>
    <row r="25" spans="2:21" x14ac:dyDescent="0.25">
      <c r="B25" s="283" t="s">
        <v>186</v>
      </c>
      <c r="C25" s="284"/>
      <c r="D25" s="284"/>
      <c r="E25" s="284"/>
      <c r="F25" s="284"/>
      <c r="G25" s="284"/>
      <c r="H25" s="284"/>
      <c r="I25" s="284"/>
      <c r="J25" s="285"/>
    </row>
    <row r="26" spans="2:21" x14ac:dyDescent="0.25">
      <c r="B26" s="295" t="s">
        <v>187</v>
      </c>
      <c r="C26" s="296"/>
      <c r="D26" s="296"/>
      <c r="E26" s="296"/>
      <c r="F26" s="296"/>
      <c r="G26" s="296"/>
      <c r="H26" s="296"/>
      <c r="I26" s="296"/>
      <c r="J26" s="297"/>
    </row>
    <row r="27" spans="2:21" ht="109.5" customHeight="1" x14ac:dyDescent="0.25">
      <c r="B27" s="295"/>
      <c r="C27" s="296"/>
      <c r="D27" s="296"/>
      <c r="E27" s="296"/>
      <c r="F27" s="296"/>
      <c r="G27" s="296"/>
      <c r="H27" s="296"/>
      <c r="I27" s="296"/>
      <c r="J27" s="297"/>
    </row>
    <row r="28" spans="2:21" x14ac:dyDescent="0.25">
      <c r="B28" s="283" t="s">
        <v>188</v>
      </c>
      <c r="C28" s="284"/>
      <c r="D28" s="284"/>
      <c r="E28" s="284"/>
      <c r="F28" s="284"/>
      <c r="G28" s="284"/>
      <c r="H28" s="284"/>
      <c r="I28" s="284"/>
      <c r="J28" s="285"/>
    </row>
    <row r="29" spans="2:21" x14ac:dyDescent="0.25">
      <c r="B29" s="298" t="s">
        <v>189</v>
      </c>
      <c r="C29" s="299"/>
      <c r="D29" s="299"/>
      <c r="E29" s="299"/>
      <c r="F29" s="299"/>
      <c r="G29" s="299"/>
      <c r="H29" s="299"/>
      <c r="I29" s="299"/>
      <c r="J29" s="300"/>
    </row>
    <row r="30" spans="2:21" x14ac:dyDescent="0.25">
      <c r="B30" s="137"/>
      <c r="C30" s="138"/>
      <c r="D30" s="139"/>
      <c r="E30" s="139"/>
      <c r="F30" s="139"/>
      <c r="G30" s="139"/>
      <c r="H30" s="139"/>
      <c r="I30" s="139"/>
      <c r="J30" s="140"/>
    </row>
    <row r="31" spans="2:21" x14ac:dyDescent="0.25"/>
  </sheetData>
  <mergeCells count="19">
    <mergeCell ref="B29:J29"/>
    <mergeCell ref="B15:J16"/>
    <mergeCell ref="B17:J17"/>
    <mergeCell ref="B24:J24"/>
    <mergeCell ref="B25:J25"/>
    <mergeCell ref="B26:J27"/>
    <mergeCell ref="B28:J28"/>
    <mergeCell ref="B14:J14"/>
    <mergeCell ref="B2:J2"/>
    <mergeCell ref="B4:J4"/>
    <mergeCell ref="B5:J5"/>
    <mergeCell ref="B6:J6"/>
    <mergeCell ref="B7:J7"/>
    <mergeCell ref="B8:J8"/>
    <mergeCell ref="B9:J9"/>
    <mergeCell ref="B10:J10"/>
    <mergeCell ref="B11:J11"/>
    <mergeCell ref="B12:J12"/>
    <mergeCell ref="B13:J1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105"/>
  <sheetViews>
    <sheetView showGridLines="0" showRowColHeaders="0" topLeftCell="B1" zoomScaleSheetLayoutView="100" workbookViewId="0">
      <selection activeCell="E4" sqref="E4"/>
    </sheetView>
  </sheetViews>
  <sheetFormatPr defaultRowHeight="15" zeroHeight="1" x14ac:dyDescent="0.25"/>
  <cols>
    <col min="1" max="1" width="0.85546875" style="141" customWidth="1"/>
    <col min="2" max="2" width="6" style="142" customWidth="1"/>
    <col min="3" max="3" width="14.7109375" style="3" bestFit="1" customWidth="1"/>
    <col min="4" max="4" width="10.85546875" style="3" bestFit="1" customWidth="1"/>
    <col min="5" max="5" width="12.42578125" style="3" bestFit="1" customWidth="1"/>
    <col min="6" max="6" width="10.85546875" style="3" bestFit="1" customWidth="1"/>
    <col min="7" max="7" width="6.42578125" style="3" bestFit="1" customWidth="1"/>
    <col min="8" max="8" width="9.42578125" style="3" bestFit="1" customWidth="1"/>
    <col min="9" max="9" width="10.5703125" style="3" bestFit="1" customWidth="1"/>
    <col min="10" max="10" width="1.140625" customWidth="1"/>
    <col min="11" max="11" width="1.85546875" style="115" hidden="1" customWidth="1"/>
    <col min="12" max="12" width="14.7109375" style="115" hidden="1" customWidth="1"/>
    <col min="13" max="13" width="1.85546875" style="115" hidden="1" customWidth="1"/>
    <col min="14" max="14" width="10.28515625" style="115" hidden="1" customWidth="1"/>
    <col min="15" max="15" width="1.85546875" style="115" hidden="1" customWidth="1"/>
    <col min="16" max="16" width="12.42578125" style="115" hidden="1" customWidth="1"/>
    <col min="17" max="17" width="1.85546875" style="115" hidden="1" customWidth="1"/>
    <col min="18" max="18" width="9.5703125" style="115" hidden="1" customWidth="1"/>
    <col min="19" max="19" width="1.85546875" style="115" hidden="1" customWidth="1"/>
    <col min="20" max="20" width="5" style="115" hidden="1" customWidth="1"/>
    <col min="21" max="21" width="1.85546875" style="115" hidden="1" customWidth="1"/>
    <col min="22" max="22" width="9.140625" style="115" hidden="1" customWidth="1"/>
    <col min="23" max="23" width="1.85546875" style="115" hidden="1" customWidth="1"/>
    <col min="24" max="24" width="10.140625" style="115" hidden="1" customWidth="1"/>
    <col min="25" max="25" width="4.42578125" style="48" bestFit="1" customWidth="1"/>
    <col min="26" max="26" width="12.42578125" style="48" bestFit="1" customWidth="1"/>
    <col min="27" max="27" width="4.42578125" style="48" bestFit="1" customWidth="1"/>
    <col min="28" max="28" width="12.42578125" style="48" bestFit="1" customWidth="1"/>
    <col min="29" max="29" width="9.140625" style="48" bestFit="1" customWidth="1"/>
    <col min="30" max="30" width="14.7109375" style="48" bestFit="1" customWidth="1"/>
    <col min="31" max="35" width="9.140625" style="48"/>
  </cols>
  <sheetData>
    <row r="1" spans="1:35" ht="21" x14ac:dyDescent="0.35">
      <c r="B1" s="305" t="s">
        <v>190</v>
      </c>
      <c r="C1" s="305"/>
      <c r="D1" s="305"/>
      <c r="E1" s="305"/>
      <c r="F1" s="305"/>
      <c r="G1" s="305"/>
      <c r="H1" s="305"/>
      <c r="I1" s="305"/>
    </row>
    <row r="2" spans="1:35" ht="3" customHeight="1" thickBot="1" x14ac:dyDescent="0.3"/>
    <row r="3" spans="1:35" s="147" customFormat="1" ht="16.5" thickBot="1" x14ac:dyDescent="0.3">
      <c r="A3" s="143"/>
      <c r="B3" s="144" t="s">
        <v>191</v>
      </c>
      <c r="C3" s="145" t="s">
        <v>192</v>
      </c>
      <c r="D3" s="145" t="s">
        <v>193</v>
      </c>
      <c r="E3" s="145" t="s">
        <v>194</v>
      </c>
      <c r="F3" s="145" t="s">
        <v>195</v>
      </c>
      <c r="G3" s="145" t="s">
        <v>196</v>
      </c>
      <c r="H3" s="145" t="s">
        <v>197</v>
      </c>
      <c r="I3" s="146" t="s">
        <v>198</v>
      </c>
      <c r="K3" s="306" t="s">
        <v>199</v>
      </c>
      <c r="L3" s="307"/>
      <c r="M3" s="304" t="s">
        <v>200</v>
      </c>
      <c r="N3" s="307"/>
      <c r="O3" s="306" t="s">
        <v>201</v>
      </c>
      <c r="P3" s="304"/>
      <c r="Q3" s="308" t="s">
        <v>202</v>
      </c>
      <c r="R3" s="309"/>
      <c r="S3" s="304" t="s">
        <v>203</v>
      </c>
      <c r="T3" s="304"/>
      <c r="U3" s="306" t="s">
        <v>204</v>
      </c>
      <c r="V3" s="304"/>
      <c r="W3" s="306" t="s">
        <v>205</v>
      </c>
      <c r="X3" s="307"/>
      <c r="Y3" s="310" t="s">
        <v>138</v>
      </c>
      <c r="Z3" s="310"/>
      <c r="AA3" s="310"/>
      <c r="AB3" s="310"/>
      <c r="AC3" s="310"/>
      <c r="AD3" s="310"/>
      <c r="AE3" s="82"/>
      <c r="AF3" s="148"/>
      <c r="AG3" s="148"/>
      <c r="AH3" s="148"/>
      <c r="AI3" s="148"/>
    </row>
    <row r="4" spans="1:35" x14ac:dyDescent="0.25">
      <c r="A4" s="141">
        <v>1</v>
      </c>
      <c r="B4" s="149">
        <v>1</v>
      </c>
      <c r="C4" s="150" t="str">
        <f>VLOOKUP('[1]Banco de Dados'!B2,'AG9-REFERÊNCIA'!K:L,2,0)</f>
        <v>Mensalmente</v>
      </c>
      <c r="D4" s="150" t="str">
        <f>VLOOKUP('[1]Banco de Dados'!C2,'AG9-REFERÊNCIA'!M:N,2,0)</f>
        <v>Corpo</v>
      </c>
      <c r="E4" s="150" t="str">
        <f>VLOOKUP('[1]Banco de Dados'!D2,'AG9-REFERÊNCIA'!O:P,2,0)</f>
        <v xml:space="preserve">Hidratante </v>
      </c>
      <c r="F4" s="150" t="str">
        <f>VLOOKUP('[1]Banco de Dados'!E2,'AG9-REFERÊNCIA'!Q:R,2,0)</f>
        <v>Tarde</v>
      </c>
      <c r="G4" s="150" t="str">
        <f>VLOOKUP('[1]Banco de Dados'!F2,'AG9-REFERÊNCIA'!S:T,2,0)</f>
        <v>18-25</v>
      </c>
      <c r="H4" s="150" t="str">
        <f>VLOOKUP('[1]Banco de Dados'!G2,'AG9-REFERÊNCIA'!U:V,2,0)</f>
        <v>Feminino</v>
      </c>
      <c r="I4" s="150" t="str">
        <f>VLOOKUP('[1]Banco de Dados'!H2,'AG9-REFERÊNCIA'!W:X,2,0)</f>
        <v>1-3 salário</v>
      </c>
      <c r="K4" s="151">
        <v>1</v>
      </c>
      <c r="L4" s="152" t="s">
        <v>140</v>
      </c>
      <c r="M4" s="151">
        <v>1</v>
      </c>
      <c r="N4" s="153" t="s">
        <v>206</v>
      </c>
      <c r="O4" s="151">
        <v>1</v>
      </c>
      <c r="P4" s="152" t="s">
        <v>149</v>
      </c>
      <c r="Q4" s="151">
        <v>1</v>
      </c>
      <c r="R4" s="47" t="s">
        <v>158</v>
      </c>
      <c r="S4" s="114">
        <v>1</v>
      </c>
      <c r="T4" s="114" t="s">
        <v>207</v>
      </c>
      <c r="U4" s="151">
        <v>1</v>
      </c>
      <c r="V4" s="114" t="s">
        <v>208</v>
      </c>
      <c r="W4" s="151">
        <v>1</v>
      </c>
      <c r="X4" s="154" t="s">
        <v>209</v>
      </c>
      <c r="Y4" s="155">
        <f>SUMIF(C:C,Z4,A:A)</f>
        <v>33</v>
      </c>
      <c r="Z4" s="156" t="s">
        <v>140</v>
      </c>
      <c r="AA4" s="155">
        <f>SUMIF(C:C,AB4,A:A)</f>
        <v>52</v>
      </c>
      <c r="AB4" s="156" t="s">
        <v>141</v>
      </c>
      <c r="AC4" s="155">
        <f>SUMIF(C:C,AD4,A:A)</f>
        <v>15</v>
      </c>
      <c r="AD4" s="156" t="s">
        <v>210</v>
      </c>
      <c r="AE4" s="157"/>
    </row>
    <row r="5" spans="1:35" x14ac:dyDescent="0.25">
      <c r="A5" s="141">
        <v>1</v>
      </c>
      <c r="B5" s="158">
        <v>2</v>
      </c>
      <c r="C5" s="159" t="str">
        <f>VLOOKUP('[1]Banco de Dados'!B3,'AG9-REFERÊNCIA'!K:L,2,0)</f>
        <v>Semanalmente</v>
      </c>
      <c r="D5" s="159" t="str">
        <f>VLOOKUP('[1]Banco de Dados'!C3,'AG9-REFERÊNCIA'!M:N,2,0)</f>
        <v>Maquiagem</v>
      </c>
      <c r="E5" s="159" t="str">
        <f>VLOOKUP('[1]Banco de Dados'!D3,'AG9-REFERÊNCIA'!O:P,2,0)</f>
        <v>Perfumes</v>
      </c>
      <c r="F5" s="159" t="str">
        <f>VLOOKUP('[1]Banco de Dados'!E3,'AG9-REFERÊNCIA'!Q:R,2,0)</f>
        <v>Fds/Folga</v>
      </c>
      <c r="G5" s="159" t="str">
        <f>VLOOKUP('[1]Banco de Dados'!F3,'AG9-REFERÊNCIA'!S:T,2,0)</f>
        <v>26-40</v>
      </c>
      <c r="H5" s="159" t="str">
        <f>VLOOKUP('[1]Banco de Dados'!G3,'AG9-REFERÊNCIA'!U:V,2,0)</f>
        <v>Masculino</v>
      </c>
      <c r="I5" s="159" t="str">
        <f>VLOOKUP('[1]Banco de Dados'!H3,'AG9-REFERÊNCIA'!W:X,2,0)</f>
        <v>4-5 salários</v>
      </c>
      <c r="K5" s="151">
        <v>2</v>
      </c>
      <c r="L5" s="152" t="s">
        <v>141</v>
      </c>
      <c r="M5" s="151">
        <v>2</v>
      </c>
      <c r="N5" s="153" t="s">
        <v>211</v>
      </c>
      <c r="O5" s="151">
        <v>2</v>
      </c>
      <c r="P5" s="152" t="s">
        <v>147</v>
      </c>
      <c r="Q5" s="151">
        <v>2</v>
      </c>
      <c r="R5" s="47" t="s">
        <v>160</v>
      </c>
      <c r="S5" s="114">
        <v>2</v>
      </c>
      <c r="T5" s="114" t="s">
        <v>212</v>
      </c>
      <c r="U5" s="151">
        <v>2</v>
      </c>
      <c r="V5" s="114" t="s">
        <v>213</v>
      </c>
      <c r="W5" s="151">
        <v>2</v>
      </c>
      <c r="X5" s="154" t="s">
        <v>214</v>
      </c>
      <c r="Y5" s="160"/>
      <c r="Z5" s="78"/>
      <c r="AA5" s="78"/>
      <c r="AB5" s="78"/>
      <c r="AC5" s="78"/>
      <c r="AD5" s="78"/>
      <c r="AE5" s="78"/>
    </row>
    <row r="6" spans="1:35" ht="15.75" thickBot="1" x14ac:dyDescent="0.3">
      <c r="A6" s="141">
        <v>1</v>
      </c>
      <c r="B6" s="158">
        <v>3</v>
      </c>
      <c r="C6" s="159" t="str">
        <f>VLOOKUP('[1]Banco de Dados'!B4,'AG9-REFERÊNCIA'!K:L,2,0)</f>
        <v>Mensalmente</v>
      </c>
      <c r="D6" s="159" t="str">
        <f>VLOOKUP('[1]Banco de Dados'!C4,'AG9-REFERÊNCIA'!M:N,2,0)</f>
        <v>Corpo</v>
      </c>
      <c r="E6" s="159" t="str">
        <f>VLOOKUP('[1]Banco de Dados'!D4,'AG9-REFERÊNCIA'!O:P,2,0)</f>
        <v>Batons / Gloss</v>
      </c>
      <c r="F6" s="159" t="str">
        <f>VLOOKUP('[1]Banco de Dados'!E4,'AG9-REFERÊNCIA'!Q:R,2,0)</f>
        <v>Tarde</v>
      </c>
      <c r="G6" s="159" t="str">
        <f>VLOOKUP('[1]Banco de Dados'!F4,'AG9-REFERÊNCIA'!S:T,2,0)</f>
        <v>18-25</v>
      </c>
      <c r="H6" s="159" t="str">
        <f>VLOOKUP('[1]Banco de Dados'!G4,'AG9-REFERÊNCIA'!U:V,2,0)</f>
        <v>Feminino</v>
      </c>
      <c r="I6" s="159" t="str">
        <f>VLOOKUP('[1]Banco de Dados'!H4,'AG9-REFERÊNCIA'!W:X,2,0)</f>
        <v>4-5 salários</v>
      </c>
      <c r="K6" s="161">
        <v>3</v>
      </c>
      <c r="L6" s="162" t="s">
        <v>210</v>
      </c>
      <c r="M6" s="151">
        <v>3</v>
      </c>
      <c r="N6" s="153" t="s">
        <v>145</v>
      </c>
      <c r="O6" s="151">
        <v>3</v>
      </c>
      <c r="P6" s="152" t="s">
        <v>154</v>
      </c>
      <c r="Q6" s="151">
        <v>3</v>
      </c>
      <c r="R6" s="47" t="s">
        <v>215</v>
      </c>
      <c r="S6" s="163">
        <v>3</v>
      </c>
      <c r="T6" s="163" t="s">
        <v>216</v>
      </c>
      <c r="U6" s="161"/>
      <c r="V6" s="163"/>
      <c r="W6" s="161">
        <v>3</v>
      </c>
      <c r="X6" s="164" t="s">
        <v>217</v>
      </c>
      <c r="Y6" s="311" t="s">
        <v>143</v>
      </c>
      <c r="Z6" s="311"/>
      <c r="AA6" s="311"/>
      <c r="AB6" s="311"/>
      <c r="AC6" s="311"/>
      <c r="AD6" s="311"/>
      <c r="AE6" s="82"/>
    </row>
    <row r="7" spans="1:35" ht="15.75" thickBot="1" x14ac:dyDescent="0.3">
      <c r="A7" s="141">
        <v>1</v>
      </c>
      <c r="B7" s="158">
        <v>4</v>
      </c>
      <c r="C7" s="159" t="str">
        <f>VLOOKUP('[1]Banco de Dados'!B5,'AG9-REFERÊNCIA'!K:L,2,0)</f>
        <v>Exporadicamente</v>
      </c>
      <c r="D7" s="159" t="str">
        <f>VLOOKUP('[1]Banco de Dados'!C5,'AG9-REFERÊNCIA'!M:N,2,0)</f>
        <v>Maquiagem</v>
      </c>
      <c r="E7" s="159" t="str">
        <f>VLOOKUP('[1]Banco de Dados'!D5,'AG9-REFERÊNCIA'!O:P,2,0)</f>
        <v>Capilares</v>
      </c>
      <c r="F7" s="159" t="str">
        <f>VLOOKUP('[1]Banco de Dados'!E5,'AG9-REFERÊNCIA'!Q:R,2,0)</f>
        <v>Manhã</v>
      </c>
      <c r="G7" s="159" t="str">
        <f>VLOOKUP('[1]Banco de Dados'!F5,'AG9-REFERÊNCIA'!S:T,2,0)</f>
        <v>26-40</v>
      </c>
      <c r="H7" s="159" t="str">
        <f>VLOOKUP('[1]Banco de Dados'!G5,'AG9-REFERÊNCIA'!U:V,2,0)</f>
        <v>Feminino</v>
      </c>
      <c r="I7" s="159" t="str">
        <f>VLOOKUP('[1]Banco de Dados'!H5,'AG9-REFERÊNCIA'!W:X,2,0)</f>
        <v>1-3 salário</v>
      </c>
      <c r="M7" s="161">
        <v>4</v>
      </c>
      <c r="N7" s="165" t="s">
        <v>147</v>
      </c>
      <c r="O7" s="151">
        <v>4</v>
      </c>
      <c r="P7" s="152" t="s">
        <v>150</v>
      </c>
      <c r="Q7" s="161">
        <v>4</v>
      </c>
      <c r="R7" s="166" t="s">
        <v>218</v>
      </c>
      <c r="Y7" s="167">
        <f>SUMIF(D:D,Z7,A:A)</f>
        <v>35</v>
      </c>
      <c r="Z7" s="312" t="s">
        <v>206</v>
      </c>
      <c r="AA7" s="312"/>
      <c r="AB7" s="168">
        <f>SUMIF(D:D,AC7,A:A)</f>
        <v>24</v>
      </c>
      <c r="AC7" s="312" t="s">
        <v>145</v>
      </c>
      <c r="AD7" s="312"/>
      <c r="AE7" s="78"/>
    </row>
    <row r="8" spans="1:35" x14ac:dyDescent="0.25">
      <c r="A8" s="141">
        <v>1</v>
      </c>
      <c r="B8" s="158">
        <v>5</v>
      </c>
      <c r="C8" s="159" t="str">
        <f>VLOOKUP('[1]Banco de Dados'!B6,'AG9-REFERÊNCIA'!K:L,2,0)</f>
        <v>Mensalmente</v>
      </c>
      <c r="D8" s="159" t="str">
        <f>VLOOKUP('[1]Banco de Dados'!C6,'AG9-REFERÊNCIA'!M:N,2,0)</f>
        <v>Corpo</v>
      </c>
      <c r="E8" s="159" t="str">
        <f>VLOOKUP('[1]Banco de Dados'!D6,'AG9-REFERÊNCIA'!O:P,2,0)</f>
        <v xml:space="preserve">Hidratante </v>
      </c>
      <c r="F8" s="159" t="str">
        <f>VLOOKUP('[1]Banco de Dados'!E6,'AG9-REFERÊNCIA'!Q:R,2,0)</f>
        <v>Tarde</v>
      </c>
      <c r="G8" s="159" t="str">
        <f>VLOOKUP('[1]Banco de Dados'!F6,'AG9-REFERÊNCIA'!S:T,2,0)</f>
        <v>18-25</v>
      </c>
      <c r="H8" s="159" t="str">
        <f>VLOOKUP('[1]Banco de Dados'!G6,'AG9-REFERÊNCIA'!U:V,2,0)</f>
        <v>Feminino</v>
      </c>
      <c r="I8" s="159" t="str">
        <f>VLOOKUP('[1]Banco de Dados'!H6,'AG9-REFERÊNCIA'!W:X,2,0)</f>
        <v>1-3 salário</v>
      </c>
      <c r="O8" s="151">
        <v>5</v>
      </c>
      <c r="P8" s="169" t="s">
        <v>152</v>
      </c>
      <c r="R8" s="78"/>
      <c r="Y8" s="167">
        <f>SUMIF(D:D,Z8,A:A)</f>
        <v>12</v>
      </c>
      <c r="Z8" s="312" t="s">
        <v>211</v>
      </c>
      <c r="AA8" s="312"/>
      <c r="AB8" s="168">
        <f>SUMIF(D:D,AC8,A:A)</f>
        <v>29</v>
      </c>
      <c r="AC8" s="312" t="s">
        <v>147</v>
      </c>
      <c r="AD8" s="312"/>
      <c r="AE8" s="78"/>
    </row>
    <row r="9" spans="1:35" x14ac:dyDescent="0.25">
      <c r="A9" s="141">
        <v>1</v>
      </c>
      <c r="B9" s="158">
        <v>6</v>
      </c>
      <c r="C9" s="159" t="str">
        <f>VLOOKUP('[1]Banco de Dados'!B7,'AG9-REFERÊNCIA'!K:L,2,0)</f>
        <v>Exporadicamente</v>
      </c>
      <c r="D9" s="159" t="str">
        <f>VLOOKUP('[1]Banco de Dados'!C7,'AG9-REFERÊNCIA'!M:N,2,0)</f>
        <v>Pele</v>
      </c>
      <c r="E9" s="159" t="str">
        <f>VLOOKUP('[1]Banco de Dados'!D7,'AG9-REFERÊNCIA'!O:P,2,0)</f>
        <v>Perfumes</v>
      </c>
      <c r="F9" s="159" t="str">
        <f>VLOOKUP('[1]Banco de Dados'!E7,'AG9-REFERÊNCIA'!Q:R,2,0)</f>
        <v>Fds/Folga</v>
      </c>
      <c r="G9" s="159" t="str">
        <f>VLOOKUP('[1]Banco de Dados'!F7,'AG9-REFERÊNCIA'!S:T,2,0)</f>
        <v>26-40</v>
      </c>
      <c r="H9" s="159" t="str">
        <f>VLOOKUP('[1]Banco de Dados'!G7,'AG9-REFERÊNCIA'!U:V,2,0)</f>
        <v>Masculino</v>
      </c>
      <c r="I9" s="159" t="str">
        <f>VLOOKUP('[1]Banco de Dados'!H7,'AG9-REFERÊNCIA'!W:X,2,0)</f>
        <v>4-5 salários</v>
      </c>
      <c r="O9" s="151">
        <v>6</v>
      </c>
      <c r="P9" s="169" t="s">
        <v>155</v>
      </c>
      <c r="AE9" s="78"/>
    </row>
    <row r="10" spans="1:35" x14ac:dyDescent="0.25">
      <c r="A10" s="141">
        <v>1</v>
      </c>
      <c r="B10" s="158">
        <v>7</v>
      </c>
      <c r="C10" s="159" t="str">
        <f>VLOOKUP('[1]Banco de Dados'!B8,'AG9-REFERÊNCIA'!K:L,2,0)</f>
        <v>Mensalmente</v>
      </c>
      <c r="D10" s="159" t="str">
        <f>VLOOKUP('[1]Banco de Dados'!C8,'AG9-REFERÊNCIA'!M:N,2,0)</f>
        <v>Perfumes</v>
      </c>
      <c r="E10" s="159" t="str">
        <f>VLOOKUP('[1]Banco de Dados'!D8,'AG9-REFERÊNCIA'!O:P,2,0)</f>
        <v>Capilares</v>
      </c>
      <c r="F10" s="159" t="str">
        <f>VLOOKUP('[1]Banco de Dados'!E8,'AG9-REFERÊNCIA'!Q:R,2,0)</f>
        <v>Fds/Folga</v>
      </c>
      <c r="G10" s="159" t="str">
        <f>VLOOKUP('[1]Banco de Dados'!F8,'AG9-REFERÊNCIA'!S:T,2,0)</f>
        <v>40+</v>
      </c>
      <c r="H10" s="159" t="str">
        <f>VLOOKUP('[1]Banco de Dados'!G8,'AG9-REFERÊNCIA'!U:V,2,0)</f>
        <v>Feminino</v>
      </c>
      <c r="I10" s="159" t="str">
        <f>VLOOKUP('[1]Banco de Dados'!H8,'AG9-REFERÊNCIA'!W:X,2,0)</f>
        <v>6 ou mais</v>
      </c>
      <c r="O10" s="151">
        <v>7</v>
      </c>
      <c r="P10" s="153" t="s">
        <v>151</v>
      </c>
      <c r="Y10" s="313" t="s">
        <v>148</v>
      </c>
      <c r="Z10" s="313"/>
      <c r="AA10" s="313"/>
      <c r="AB10" s="313"/>
      <c r="AC10" s="313"/>
      <c r="AD10" s="313"/>
      <c r="AE10" s="78"/>
    </row>
    <row r="11" spans="1:35" x14ac:dyDescent="0.25">
      <c r="A11" s="141">
        <v>1</v>
      </c>
      <c r="B11" s="158">
        <v>8</v>
      </c>
      <c r="C11" s="159" t="str">
        <f>VLOOKUP('[1]Banco de Dados'!B9,'AG9-REFERÊNCIA'!K:L,2,0)</f>
        <v>Semanalmente</v>
      </c>
      <c r="D11" s="159" t="str">
        <f>VLOOKUP('[1]Banco de Dados'!C9,'AG9-REFERÊNCIA'!M:N,2,0)</f>
        <v>Corpo</v>
      </c>
      <c r="E11" s="159" t="str">
        <f>VLOOKUP('[1]Banco de Dados'!D9,'AG9-REFERÊNCIA'!O:P,2,0)</f>
        <v>Batons / Gloss</v>
      </c>
      <c r="F11" s="159" t="str">
        <f>VLOOKUP('[1]Banco de Dados'!E9,'AG9-REFERÊNCIA'!Q:R,2,0)</f>
        <v>Tarde</v>
      </c>
      <c r="G11" s="159" t="str">
        <f>VLOOKUP('[1]Banco de Dados'!F9,'AG9-REFERÊNCIA'!S:T,2,0)</f>
        <v>18-25</v>
      </c>
      <c r="H11" s="159" t="str">
        <f>VLOOKUP('[1]Banco de Dados'!G9,'AG9-REFERÊNCIA'!U:V,2,0)</f>
        <v>Feminino</v>
      </c>
      <c r="I11" s="159" t="str">
        <f>VLOOKUP('[1]Banco de Dados'!H9,'AG9-REFERÊNCIA'!W:X,2,0)</f>
        <v>4-5 salários</v>
      </c>
      <c r="O11" s="151">
        <v>8</v>
      </c>
      <c r="P11" s="153" t="s">
        <v>219</v>
      </c>
      <c r="Y11" s="170">
        <f>SUMIF($E:$E,Z11,A:A)</f>
        <v>13</v>
      </c>
      <c r="Z11" s="171" t="s">
        <v>149</v>
      </c>
      <c r="AA11" s="170">
        <f>SUMIF($E:$E,AB11,A:A)</f>
        <v>6</v>
      </c>
      <c r="AB11" s="171" t="s">
        <v>150</v>
      </c>
      <c r="AC11" s="170">
        <f>SUMIF($E:$E,AD11,A:A)</f>
        <v>15</v>
      </c>
      <c r="AD11" s="171" t="s">
        <v>151</v>
      </c>
      <c r="AE11" s="82"/>
    </row>
    <row r="12" spans="1:35" ht="15.75" thickBot="1" x14ac:dyDescent="0.3">
      <c r="A12" s="141">
        <v>1</v>
      </c>
      <c r="B12" s="158">
        <v>9</v>
      </c>
      <c r="C12" s="159" t="str">
        <f>VLOOKUP('[1]Banco de Dados'!B10,'AG9-REFERÊNCIA'!K:L,2,0)</f>
        <v>Semanalmente</v>
      </c>
      <c r="D12" s="159" t="str">
        <f>VLOOKUP('[1]Banco de Dados'!C10,'AG9-REFERÊNCIA'!M:N,2,0)</f>
        <v>Pele</v>
      </c>
      <c r="E12" s="159" t="str">
        <f>VLOOKUP('[1]Banco de Dados'!D10,'AG9-REFERÊNCIA'!O:P,2,0)</f>
        <v>Perfumes</v>
      </c>
      <c r="F12" s="159" t="str">
        <f>VLOOKUP('[1]Banco de Dados'!E10,'AG9-REFERÊNCIA'!Q:R,2,0)</f>
        <v>Manhã</v>
      </c>
      <c r="G12" s="159" t="str">
        <f>VLOOKUP('[1]Banco de Dados'!F10,'AG9-REFERÊNCIA'!S:T,2,0)</f>
        <v>26-40</v>
      </c>
      <c r="H12" s="159" t="str">
        <f>VLOOKUP('[1]Banco de Dados'!G10,'AG9-REFERÊNCIA'!U:V,2,0)</f>
        <v>Masculino</v>
      </c>
      <c r="I12" s="159" t="str">
        <f>VLOOKUP('[1]Banco de Dados'!H10,'AG9-REFERÊNCIA'!W:X,2,0)</f>
        <v>1-3 salário</v>
      </c>
      <c r="O12" s="161">
        <v>9</v>
      </c>
      <c r="P12" s="165" t="s">
        <v>220</v>
      </c>
      <c r="Y12" s="170">
        <f>SUMIF($E:$E,Z12,A:A)</f>
        <v>20</v>
      </c>
      <c r="Z12" s="171" t="s">
        <v>147</v>
      </c>
      <c r="AA12" s="170">
        <f>SUMIF($E:$E,AB12,A:A)</f>
        <v>6</v>
      </c>
      <c r="AB12" s="171" t="s">
        <v>152</v>
      </c>
      <c r="AC12" s="170">
        <f>SUMIF($E:$E,AD12,A:A)</f>
        <v>6</v>
      </c>
      <c r="AD12" s="171" t="s">
        <v>219</v>
      </c>
      <c r="AE12" s="78"/>
    </row>
    <row r="13" spans="1:35" x14ac:dyDescent="0.25">
      <c r="A13" s="141">
        <v>1</v>
      </c>
      <c r="B13" s="158">
        <v>10</v>
      </c>
      <c r="C13" s="159" t="str">
        <f>VLOOKUP('[1]Banco de Dados'!B11,'AG9-REFERÊNCIA'!K:L,2,0)</f>
        <v>Mensalmente</v>
      </c>
      <c r="D13" s="159" t="str">
        <f>VLOOKUP('[1]Banco de Dados'!C11,'AG9-REFERÊNCIA'!M:N,2,0)</f>
        <v>Maquiagem</v>
      </c>
      <c r="E13" s="159" t="str">
        <f>VLOOKUP('[1]Banco de Dados'!D11,'AG9-REFERÊNCIA'!O:P,2,0)</f>
        <v>Perfumes</v>
      </c>
      <c r="F13" s="159" t="str">
        <f>VLOOKUP('[1]Banco de Dados'!E11,'AG9-REFERÊNCIA'!Q:R,2,0)</f>
        <v>Fds/Folga</v>
      </c>
      <c r="G13" s="159" t="str">
        <f>VLOOKUP('[1]Banco de Dados'!F11,'AG9-REFERÊNCIA'!S:T,2,0)</f>
        <v>18-25</v>
      </c>
      <c r="H13" s="159" t="str">
        <f>VLOOKUP('[1]Banco de Dados'!G11,'AG9-REFERÊNCIA'!U:V,2,0)</f>
        <v>Masculino</v>
      </c>
      <c r="I13" s="159" t="str">
        <f>VLOOKUP('[1]Banco de Dados'!H11,'AG9-REFERÊNCIA'!W:X,2,0)</f>
        <v>1-3 salário</v>
      </c>
      <c r="Y13" s="170">
        <f>SUMIF($E:$E,Z13,A:A)</f>
        <v>7</v>
      </c>
      <c r="Z13" s="171" t="s">
        <v>154</v>
      </c>
      <c r="AA13" s="170">
        <f>SUMIF($E:$E,AB13,A:A)</f>
        <v>10</v>
      </c>
      <c r="AB13" s="171" t="s">
        <v>155</v>
      </c>
      <c r="AC13" s="170">
        <f>SUMIF($E:$E,AD13,A:A)</f>
        <v>17</v>
      </c>
      <c r="AD13" s="171" t="s">
        <v>220</v>
      </c>
      <c r="AE13" s="78"/>
    </row>
    <row r="14" spans="1:35" x14ac:dyDescent="0.25">
      <c r="A14" s="141">
        <v>1</v>
      </c>
      <c r="B14" s="158">
        <v>11</v>
      </c>
      <c r="C14" s="159" t="str">
        <f>VLOOKUP('[1]Banco de Dados'!B12,'AG9-REFERÊNCIA'!K:L,2,0)</f>
        <v>Mensalmente</v>
      </c>
      <c r="D14" s="159" t="str">
        <f>VLOOKUP('[1]Banco de Dados'!C12,'AG9-REFERÊNCIA'!M:N,2,0)</f>
        <v>Perfumes</v>
      </c>
      <c r="E14" s="159" t="str">
        <f>VLOOKUP('[1]Banco de Dados'!D12,'AG9-REFERÊNCIA'!O:P,2,0)</f>
        <v xml:space="preserve">Base / Pó </v>
      </c>
      <c r="F14" s="159" t="str">
        <f>VLOOKUP('[1]Banco de Dados'!E12,'AG9-REFERÊNCIA'!Q:R,2,0)</f>
        <v>Fds/Folga</v>
      </c>
      <c r="G14" s="159" t="str">
        <f>VLOOKUP('[1]Banco de Dados'!F12,'AG9-REFERÊNCIA'!S:T,2,0)</f>
        <v>40+</v>
      </c>
      <c r="H14" s="159" t="str">
        <f>VLOOKUP('[1]Banco de Dados'!G12,'AG9-REFERÊNCIA'!U:V,2,0)</f>
        <v>Feminino</v>
      </c>
      <c r="I14" s="159" t="str">
        <f>VLOOKUP('[1]Banco de Dados'!H12,'AG9-REFERÊNCIA'!W:X,2,0)</f>
        <v>4-5 salários</v>
      </c>
      <c r="AE14" s="78"/>
    </row>
    <row r="15" spans="1:35" x14ac:dyDescent="0.25">
      <c r="A15" s="141">
        <v>1</v>
      </c>
      <c r="B15" s="158">
        <v>12</v>
      </c>
      <c r="C15" s="159" t="str">
        <f>VLOOKUP('[1]Banco de Dados'!B13,'AG9-REFERÊNCIA'!K:L,2,0)</f>
        <v>Mensalmente</v>
      </c>
      <c r="D15" s="159" t="str">
        <f>VLOOKUP('[1]Banco de Dados'!C13,'AG9-REFERÊNCIA'!M:N,2,0)</f>
        <v>Corpo</v>
      </c>
      <c r="E15" s="159" t="str">
        <f>VLOOKUP('[1]Banco de Dados'!D13,'AG9-REFERÊNCIA'!O:P,2,0)</f>
        <v>Pomadas / Gel</v>
      </c>
      <c r="F15" s="159" t="str">
        <f>VLOOKUP('[1]Banco de Dados'!E13,'AG9-REFERÊNCIA'!Q:R,2,0)</f>
        <v>Manhã</v>
      </c>
      <c r="G15" s="159" t="str">
        <f>VLOOKUP('[1]Banco de Dados'!F13,'AG9-REFERÊNCIA'!S:T,2,0)</f>
        <v>18-25</v>
      </c>
      <c r="H15" s="159" t="str">
        <f>VLOOKUP('[1]Banco de Dados'!G13,'AG9-REFERÊNCIA'!U:V,2,0)</f>
        <v>Masculino</v>
      </c>
      <c r="I15" s="159" t="str">
        <f>VLOOKUP('[1]Banco de Dados'!H13,'AG9-REFERÊNCIA'!W:X,2,0)</f>
        <v>1-3 salário</v>
      </c>
      <c r="P15" s="114"/>
      <c r="Q15" s="114"/>
      <c r="R15" s="114"/>
      <c r="S15" s="114"/>
      <c r="T15" s="114"/>
      <c r="U15" s="114"/>
      <c r="V15" s="114"/>
      <c r="Y15" s="314" t="s">
        <v>221</v>
      </c>
      <c r="Z15" s="314"/>
      <c r="AA15" s="314"/>
      <c r="AB15" s="314"/>
      <c r="AC15" s="314"/>
      <c r="AD15" s="314"/>
      <c r="AE15" s="78"/>
    </row>
    <row r="16" spans="1:35" x14ac:dyDescent="0.25">
      <c r="A16" s="141">
        <v>1</v>
      </c>
      <c r="B16" s="158">
        <v>13</v>
      </c>
      <c r="C16" s="159" t="str">
        <f>VLOOKUP('[1]Banco de Dados'!B14,'AG9-REFERÊNCIA'!K:L,2,0)</f>
        <v>Exporadicamente</v>
      </c>
      <c r="D16" s="159" t="str">
        <f>VLOOKUP('[1]Banco de Dados'!C14,'AG9-REFERÊNCIA'!M:N,2,0)</f>
        <v>Maquiagem</v>
      </c>
      <c r="E16" s="159" t="str">
        <f>VLOOKUP('[1]Banco de Dados'!D14,'AG9-REFERÊNCIA'!O:P,2,0)</f>
        <v>Esmaltes</v>
      </c>
      <c r="F16" s="159" t="str">
        <f>VLOOKUP('[1]Banco de Dados'!E14,'AG9-REFERÊNCIA'!Q:R,2,0)</f>
        <v>Tarde</v>
      </c>
      <c r="G16" s="159" t="str">
        <f>VLOOKUP('[1]Banco de Dados'!F14,'AG9-REFERÊNCIA'!S:T,2,0)</f>
        <v>26-40</v>
      </c>
      <c r="H16" s="159" t="str">
        <f>VLOOKUP('[1]Banco de Dados'!G14,'AG9-REFERÊNCIA'!U:V,2,0)</f>
        <v>Feminino</v>
      </c>
      <c r="I16" s="159" t="str">
        <f>VLOOKUP('[1]Banco de Dados'!H14,'AG9-REFERÊNCIA'!W:X,2,0)</f>
        <v>4-5 salários</v>
      </c>
      <c r="P16" s="114"/>
      <c r="Q16" s="114"/>
      <c r="R16" s="172"/>
      <c r="S16" s="315"/>
      <c r="T16" s="315"/>
      <c r="U16" s="173"/>
      <c r="V16" s="114"/>
      <c r="Y16" s="174">
        <f>SUMIF(F:F,Z16,A:A)</f>
        <v>28</v>
      </c>
      <c r="Z16" s="316" t="s">
        <v>158</v>
      </c>
      <c r="AA16" s="316"/>
      <c r="AB16" s="174">
        <f>SUMIF(F:F,AC16,A:A)</f>
        <v>31</v>
      </c>
      <c r="AC16" s="317" t="s">
        <v>215</v>
      </c>
      <c r="AD16" s="317"/>
      <c r="AE16" s="82"/>
    </row>
    <row r="17" spans="1:31" x14ac:dyDescent="0.25">
      <c r="A17" s="141">
        <v>1</v>
      </c>
      <c r="B17" s="158">
        <v>14</v>
      </c>
      <c r="C17" s="159" t="str">
        <f>VLOOKUP('[1]Banco de Dados'!B15,'AG9-REFERÊNCIA'!K:L,2,0)</f>
        <v>Semanalmente</v>
      </c>
      <c r="D17" s="159" t="str">
        <f>VLOOKUP('[1]Banco de Dados'!C15,'AG9-REFERÊNCIA'!M:N,2,0)</f>
        <v>Pele</v>
      </c>
      <c r="E17" s="159" t="str">
        <f>VLOOKUP('[1]Banco de Dados'!D15,'AG9-REFERÊNCIA'!O:P,2,0)</f>
        <v>Delineador</v>
      </c>
      <c r="F17" s="159" t="str">
        <f>VLOOKUP('[1]Banco de Dados'!E15,'AG9-REFERÊNCIA'!Q:R,2,0)</f>
        <v>Tarde</v>
      </c>
      <c r="G17" s="159" t="str">
        <f>VLOOKUP('[1]Banco de Dados'!F15,'AG9-REFERÊNCIA'!S:T,2,0)</f>
        <v>18-25</v>
      </c>
      <c r="H17" s="159" t="str">
        <f>VLOOKUP('[1]Banco de Dados'!G15,'AG9-REFERÊNCIA'!U:V,2,0)</f>
        <v>Feminino</v>
      </c>
      <c r="I17" s="159" t="str">
        <f>VLOOKUP('[1]Banco de Dados'!H15,'AG9-REFERÊNCIA'!W:X,2,0)</f>
        <v>1-3 salário</v>
      </c>
      <c r="P17" s="114"/>
      <c r="Q17" s="114"/>
      <c r="R17" s="114"/>
      <c r="S17" s="114"/>
      <c r="T17" s="114"/>
      <c r="U17" s="114"/>
      <c r="V17" s="114"/>
      <c r="Y17" s="174">
        <f>SUMIF(F:F,Z17,A:A)</f>
        <v>27</v>
      </c>
      <c r="Z17" s="316" t="s">
        <v>160</v>
      </c>
      <c r="AA17" s="316"/>
      <c r="AB17" s="174">
        <f>SUMIF(F:F,AC17,A:A)</f>
        <v>14</v>
      </c>
      <c r="AC17" s="317" t="s">
        <v>218</v>
      </c>
      <c r="AD17" s="317"/>
      <c r="AE17" s="78"/>
    </row>
    <row r="18" spans="1:31" x14ac:dyDescent="0.25">
      <c r="A18" s="141">
        <v>1</v>
      </c>
      <c r="B18" s="158">
        <v>15</v>
      </c>
      <c r="C18" s="159" t="str">
        <f>VLOOKUP('[1]Banco de Dados'!B16,'AG9-REFERÊNCIA'!K:L,2,0)</f>
        <v>Mensalmente</v>
      </c>
      <c r="D18" s="159" t="str">
        <f>VLOOKUP('[1]Banco de Dados'!C16,'AG9-REFERÊNCIA'!M:N,2,0)</f>
        <v>Corpo</v>
      </c>
      <c r="E18" s="159" t="str">
        <f>VLOOKUP('[1]Banco de Dados'!D16,'AG9-REFERÊNCIA'!O:P,2,0)</f>
        <v>Sombras</v>
      </c>
      <c r="F18" s="159" t="str">
        <f>VLOOKUP('[1]Banco de Dados'!E16,'AG9-REFERÊNCIA'!Q:R,2,0)</f>
        <v>Fds/Folga</v>
      </c>
      <c r="G18" s="159" t="str">
        <f>VLOOKUP('[1]Banco de Dados'!F16,'AG9-REFERÊNCIA'!S:T,2,0)</f>
        <v>26-40</v>
      </c>
      <c r="H18" s="159" t="str">
        <f>VLOOKUP('[1]Banco de Dados'!G16,'AG9-REFERÊNCIA'!U:V,2,0)</f>
        <v>Feminino</v>
      </c>
      <c r="I18" s="159" t="str">
        <f>VLOOKUP('[1]Banco de Dados'!H16,'AG9-REFERÊNCIA'!W:X,2,0)</f>
        <v>6 ou mais</v>
      </c>
      <c r="P18" s="114"/>
      <c r="Q18" s="114"/>
      <c r="R18" s="114"/>
      <c r="S18" s="114"/>
      <c r="T18" s="114"/>
      <c r="U18" s="114"/>
      <c r="V18" s="114"/>
      <c r="Y18" s="78"/>
      <c r="Z18" s="78"/>
      <c r="AA18" s="78"/>
      <c r="AB18" s="78"/>
      <c r="AC18" s="78"/>
      <c r="AD18" s="78"/>
      <c r="AE18" s="78"/>
    </row>
    <row r="19" spans="1:31" x14ac:dyDescent="0.25">
      <c r="A19" s="141">
        <v>1</v>
      </c>
      <c r="B19" s="158">
        <v>16</v>
      </c>
      <c r="C19" s="159" t="str">
        <f>VLOOKUP('[1]Banco de Dados'!B17,'AG9-REFERÊNCIA'!K:L,2,0)</f>
        <v>Exporadicamente</v>
      </c>
      <c r="D19" s="159" t="str">
        <f>VLOOKUP('[1]Banco de Dados'!C17,'AG9-REFERÊNCIA'!M:N,2,0)</f>
        <v>Corpo</v>
      </c>
      <c r="E19" s="159" t="str">
        <f>VLOOKUP('[1]Banco de Dados'!D17,'AG9-REFERÊNCIA'!O:P,2,0)</f>
        <v>Capilares</v>
      </c>
      <c r="F19" s="159" t="str">
        <f>VLOOKUP('[1]Banco de Dados'!E17,'AG9-REFERÊNCIA'!Q:R,2,0)</f>
        <v>Tarde</v>
      </c>
      <c r="G19" s="159" t="str">
        <f>VLOOKUP('[1]Banco de Dados'!F17,'AG9-REFERÊNCIA'!S:T,2,0)</f>
        <v>18-25</v>
      </c>
      <c r="H19" s="159" t="str">
        <f>VLOOKUP('[1]Banco de Dados'!G17,'AG9-REFERÊNCIA'!U:V,2,0)</f>
        <v>Masculino</v>
      </c>
      <c r="I19" s="159" t="str">
        <f>VLOOKUP('[1]Banco de Dados'!H17,'AG9-REFERÊNCIA'!W:X,2,0)</f>
        <v>1-3 salário</v>
      </c>
      <c r="Y19" s="318" t="s">
        <v>222</v>
      </c>
      <c r="Z19" s="318"/>
      <c r="AA19" s="319" t="s">
        <v>204</v>
      </c>
      <c r="AB19" s="320"/>
      <c r="AC19" s="321" t="s">
        <v>205</v>
      </c>
      <c r="AD19" s="322"/>
      <c r="AE19" s="78"/>
    </row>
    <row r="20" spans="1:31" x14ac:dyDescent="0.25">
      <c r="A20" s="141">
        <v>1</v>
      </c>
      <c r="B20" s="158">
        <v>17</v>
      </c>
      <c r="C20" s="159" t="str">
        <f>VLOOKUP('[1]Banco de Dados'!B18,'AG9-REFERÊNCIA'!K:L,2,0)</f>
        <v>Semanalmente</v>
      </c>
      <c r="D20" s="159" t="str">
        <f>VLOOKUP('[1]Banco de Dados'!C18,'AG9-REFERÊNCIA'!M:N,2,0)</f>
        <v>Maquiagem</v>
      </c>
      <c r="E20" s="159" t="str">
        <f>VLOOKUP('[1]Banco de Dados'!D18,'AG9-REFERÊNCIA'!O:P,2,0)</f>
        <v>Batons / Gloss</v>
      </c>
      <c r="F20" s="159" t="str">
        <f>VLOOKUP('[1]Banco de Dados'!E18,'AG9-REFERÊNCIA'!Q:R,2,0)</f>
        <v>Manhã</v>
      </c>
      <c r="G20" s="159" t="str">
        <f>VLOOKUP('[1]Banco de Dados'!F18,'AG9-REFERÊNCIA'!S:T,2,0)</f>
        <v>26-40</v>
      </c>
      <c r="H20" s="159" t="str">
        <f>VLOOKUP('[1]Banco de Dados'!G18,'AG9-REFERÊNCIA'!U:V,2,0)</f>
        <v>Feminino</v>
      </c>
      <c r="I20" s="159" t="str">
        <f>VLOOKUP('[1]Banco de Dados'!H18,'AG9-REFERÊNCIA'!W:X,2,0)</f>
        <v>4-5 salários</v>
      </c>
      <c r="Y20" s="175">
        <f>SUMIF(G:G,Z20,A:A)</f>
        <v>46</v>
      </c>
      <c r="Z20" s="176" t="s">
        <v>207</v>
      </c>
      <c r="AA20" s="177">
        <f>SUMIF(H:H,AB20,A:A)</f>
        <v>78</v>
      </c>
      <c r="AB20" s="178" t="s">
        <v>208</v>
      </c>
      <c r="AC20" s="168">
        <f>SUMIF(I:I,AD20,A:A)</f>
        <v>43</v>
      </c>
      <c r="AD20" s="179" t="s">
        <v>209</v>
      </c>
    </row>
    <row r="21" spans="1:31" ht="15.75" x14ac:dyDescent="0.25">
      <c r="A21" s="141">
        <v>1</v>
      </c>
      <c r="B21" s="158">
        <v>18</v>
      </c>
      <c r="C21" s="159" t="str">
        <f>VLOOKUP('[1]Banco de Dados'!B19,'AG9-REFERÊNCIA'!K:L,2,0)</f>
        <v>Mensalmente</v>
      </c>
      <c r="D21" s="159" t="str">
        <f>VLOOKUP('[1]Banco de Dados'!C19,'AG9-REFERÊNCIA'!M:N,2,0)</f>
        <v>Perfumes</v>
      </c>
      <c r="E21" s="159" t="str">
        <f>VLOOKUP('[1]Banco de Dados'!D19,'AG9-REFERÊNCIA'!O:P,2,0)</f>
        <v>Capilares</v>
      </c>
      <c r="F21" s="159" t="str">
        <f>VLOOKUP('[1]Banco de Dados'!E19,'AG9-REFERÊNCIA'!Q:R,2,0)</f>
        <v>Tarde</v>
      </c>
      <c r="G21" s="159" t="str">
        <f>VLOOKUP('[1]Banco de Dados'!F19,'AG9-REFERÊNCIA'!S:T,2,0)</f>
        <v>18-25</v>
      </c>
      <c r="H21" s="159" t="str">
        <f>VLOOKUP('[1]Banco de Dados'!G19,'AG9-REFERÊNCIA'!U:V,2,0)</f>
        <v>Feminino</v>
      </c>
      <c r="I21" s="159" t="str">
        <f>VLOOKUP('[1]Banco de Dados'!H19,'AG9-REFERÊNCIA'!W:X,2,0)</f>
        <v>4-5 salários</v>
      </c>
      <c r="Y21" s="175">
        <f>SUMIF(G:G,Z21,A:A)</f>
        <v>42</v>
      </c>
      <c r="Z21" s="176" t="s">
        <v>212</v>
      </c>
      <c r="AA21" s="177">
        <f>SUMIF(H:H,AB21,A:A)</f>
        <v>22</v>
      </c>
      <c r="AB21" s="178" t="s">
        <v>213</v>
      </c>
      <c r="AC21" s="168">
        <f>SUMIF(I:I,AD21,A:A)</f>
        <v>38</v>
      </c>
      <c r="AD21" s="179" t="s">
        <v>214</v>
      </c>
      <c r="AE21" s="180"/>
    </row>
    <row r="22" spans="1:31" ht="15.75" x14ac:dyDescent="0.25">
      <c r="A22" s="141">
        <v>1</v>
      </c>
      <c r="B22" s="158">
        <v>19</v>
      </c>
      <c r="C22" s="159" t="str">
        <f>VLOOKUP('[1]Banco de Dados'!B20,'AG9-REFERÊNCIA'!K:L,2,0)</f>
        <v>Exporadicamente</v>
      </c>
      <c r="D22" s="159" t="str">
        <f>VLOOKUP('[1]Banco de Dados'!C20,'AG9-REFERÊNCIA'!M:N,2,0)</f>
        <v>Maquiagem</v>
      </c>
      <c r="E22" s="159" t="str">
        <f>VLOOKUP('[1]Banco de Dados'!D20,'AG9-REFERÊNCIA'!O:P,2,0)</f>
        <v xml:space="preserve">Hidratante </v>
      </c>
      <c r="F22" s="159" t="str">
        <f>VLOOKUP('[1]Banco de Dados'!E20,'AG9-REFERÊNCIA'!Q:R,2,0)</f>
        <v>Tarde</v>
      </c>
      <c r="G22" s="159" t="str">
        <f>VLOOKUP('[1]Banco de Dados'!F20,'AG9-REFERÊNCIA'!S:T,2,0)</f>
        <v>18-25</v>
      </c>
      <c r="H22" s="159" t="str">
        <f>VLOOKUP('[1]Banco de Dados'!G20,'AG9-REFERÊNCIA'!U:V,2,0)</f>
        <v>Feminino</v>
      </c>
      <c r="I22" s="159" t="str">
        <f>VLOOKUP('[1]Banco de Dados'!H20,'AG9-REFERÊNCIA'!W:X,2,0)</f>
        <v>4-5 salários</v>
      </c>
      <c r="Y22" s="175">
        <f>SUMIF(G:G,Z22,A:A)</f>
        <v>12</v>
      </c>
      <c r="Z22" s="176" t="s">
        <v>216</v>
      </c>
      <c r="AA22" s="178"/>
      <c r="AB22" s="178"/>
      <c r="AC22" s="168">
        <f>SUMIF(I:I,AD22,A:A)</f>
        <v>19</v>
      </c>
      <c r="AD22" s="179" t="s">
        <v>217</v>
      </c>
      <c r="AE22" s="180"/>
    </row>
    <row r="23" spans="1:31" ht="15.75" x14ac:dyDescent="0.25">
      <c r="A23" s="141">
        <v>1</v>
      </c>
      <c r="B23" s="158">
        <v>20</v>
      </c>
      <c r="C23" s="159" t="str">
        <f>VLOOKUP('[1]Banco de Dados'!B21,'AG9-REFERÊNCIA'!K:L,2,0)</f>
        <v>Semanalmente</v>
      </c>
      <c r="D23" s="159" t="str">
        <f>VLOOKUP('[1]Banco de Dados'!C21,'AG9-REFERÊNCIA'!M:N,2,0)</f>
        <v>Maquiagem</v>
      </c>
      <c r="E23" s="159" t="str">
        <f>VLOOKUP('[1]Banco de Dados'!D21,'AG9-REFERÊNCIA'!O:P,2,0)</f>
        <v>Perfumes</v>
      </c>
      <c r="F23" s="159" t="str">
        <f>VLOOKUP('[1]Banco de Dados'!E21,'AG9-REFERÊNCIA'!Q:R,2,0)</f>
        <v>Online</v>
      </c>
      <c r="G23" s="159" t="str">
        <f>VLOOKUP('[1]Banco de Dados'!F21,'AG9-REFERÊNCIA'!S:T,2,0)</f>
        <v>18-25</v>
      </c>
      <c r="H23" s="159" t="str">
        <f>VLOOKUP('[1]Banco de Dados'!G21,'AG9-REFERÊNCIA'!U:V,2,0)</f>
        <v>Masculino</v>
      </c>
      <c r="I23" s="159" t="str">
        <f>VLOOKUP('[1]Banco de Dados'!H21,'AG9-REFERÊNCIA'!W:X,2,0)</f>
        <v>1-3 salário</v>
      </c>
      <c r="Y23" s="180"/>
      <c r="Z23" s="180"/>
      <c r="AA23" s="180"/>
      <c r="AB23" s="180"/>
      <c r="AC23" s="180"/>
      <c r="AD23" s="180"/>
      <c r="AE23" s="180"/>
    </row>
    <row r="24" spans="1:31" ht="15.75" x14ac:dyDescent="0.25">
      <c r="A24" s="141">
        <v>1</v>
      </c>
      <c r="B24" s="158">
        <v>21</v>
      </c>
      <c r="C24" s="159" t="str">
        <f>VLOOKUP('[1]Banco de Dados'!B22,'AG9-REFERÊNCIA'!K:L,2,0)</f>
        <v>Mensalmente</v>
      </c>
      <c r="D24" s="159" t="str">
        <f>VLOOKUP('[1]Banco de Dados'!C22,'AG9-REFERÊNCIA'!M:N,2,0)</f>
        <v>Corpo</v>
      </c>
      <c r="E24" s="159" t="str">
        <f>VLOOKUP('[1]Banco de Dados'!D22,'AG9-REFERÊNCIA'!O:P,2,0)</f>
        <v>Capilares</v>
      </c>
      <c r="F24" s="159" t="str">
        <f>VLOOKUP('[1]Banco de Dados'!E22,'AG9-REFERÊNCIA'!Q:R,2,0)</f>
        <v>Fds/Folga</v>
      </c>
      <c r="G24" s="159" t="str">
        <f>VLOOKUP('[1]Banco de Dados'!F22,'AG9-REFERÊNCIA'!S:T,2,0)</f>
        <v>26-40</v>
      </c>
      <c r="H24" s="159" t="str">
        <f>VLOOKUP('[1]Banco de Dados'!G22,'AG9-REFERÊNCIA'!U:V,2,0)</f>
        <v>Feminino</v>
      </c>
      <c r="I24" s="159" t="str">
        <f>VLOOKUP('[1]Banco de Dados'!H22,'AG9-REFERÊNCIA'!W:X,2,0)</f>
        <v>6 ou mais</v>
      </c>
      <c r="Y24" s="180"/>
      <c r="Z24" s="180"/>
      <c r="AA24" s="180"/>
      <c r="AB24" s="180"/>
      <c r="AC24" s="180"/>
      <c r="AD24" s="180"/>
      <c r="AE24" s="180"/>
    </row>
    <row r="25" spans="1:31" ht="15.75" x14ac:dyDescent="0.25">
      <c r="A25" s="141">
        <v>1</v>
      </c>
      <c r="B25" s="158">
        <v>22</v>
      </c>
      <c r="C25" s="159" t="str">
        <f>VLOOKUP('[1]Banco de Dados'!B23,'AG9-REFERÊNCIA'!K:L,2,0)</f>
        <v>Exporadicamente</v>
      </c>
      <c r="D25" s="159" t="str">
        <f>VLOOKUP('[1]Banco de Dados'!C23,'AG9-REFERÊNCIA'!M:N,2,0)</f>
        <v>Perfumes</v>
      </c>
      <c r="E25" s="159" t="str">
        <f>VLOOKUP('[1]Banco de Dados'!D23,'AG9-REFERÊNCIA'!O:P,2,0)</f>
        <v>Batons / Gloss</v>
      </c>
      <c r="F25" s="159" t="str">
        <f>VLOOKUP('[1]Banco de Dados'!E23,'AG9-REFERÊNCIA'!Q:R,2,0)</f>
        <v>Tarde</v>
      </c>
      <c r="G25" s="159" t="str">
        <f>VLOOKUP('[1]Banco de Dados'!F23,'AG9-REFERÊNCIA'!S:T,2,0)</f>
        <v>18-25</v>
      </c>
      <c r="H25" s="159" t="str">
        <f>VLOOKUP('[1]Banco de Dados'!G23,'AG9-REFERÊNCIA'!U:V,2,0)</f>
        <v>Feminino</v>
      </c>
      <c r="I25" s="159" t="str">
        <f>VLOOKUP('[1]Banco de Dados'!H23,'AG9-REFERÊNCIA'!W:X,2,0)</f>
        <v>1-3 salário</v>
      </c>
      <c r="Y25" s="180"/>
      <c r="Z25" s="180"/>
      <c r="AA25" s="180"/>
      <c r="AB25" s="180"/>
      <c r="AC25" s="180"/>
      <c r="AD25" s="180"/>
      <c r="AE25" s="180"/>
    </row>
    <row r="26" spans="1:31" x14ac:dyDescent="0.25">
      <c r="A26" s="141">
        <v>1</v>
      </c>
      <c r="B26" s="158">
        <v>23</v>
      </c>
      <c r="C26" s="159" t="str">
        <f>VLOOKUP('[1]Banco de Dados'!B24,'AG9-REFERÊNCIA'!K:L,2,0)</f>
        <v>Mensalmente</v>
      </c>
      <c r="D26" s="159" t="str">
        <f>VLOOKUP('[1]Banco de Dados'!C24,'AG9-REFERÊNCIA'!M:N,2,0)</f>
        <v>Pele</v>
      </c>
      <c r="E26" s="159" t="str">
        <f>VLOOKUP('[1]Banco de Dados'!D24,'AG9-REFERÊNCIA'!O:P,2,0)</f>
        <v>Pomadas / Gel</v>
      </c>
      <c r="F26" s="159" t="str">
        <f>VLOOKUP('[1]Banco de Dados'!E24,'AG9-REFERÊNCIA'!Q:R,2,0)</f>
        <v>Manhã</v>
      </c>
      <c r="G26" s="159" t="str">
        <f>VLOOKUP('[1]Banco de Dados'!F24,'AG9-REFERÊNCIA'!S:T,2,0)</f>
        <v>26-40</v>
      </c>
      <c r="H26" s="159" t="str">
        <f>VLOOKUP('[1]Banco de Dados'!G24,'AG9-REFERÊNCIA'!U:V,2,0)</f>
        <v>Masculino</v>
      </c>
      <c r="I26" s="159" t="str">
        <f>VLOOKUP('[1]Banco de Dados'!H24,'AG9-REFERÊNCIA'!W:X,2,0)</f>
        <v>4-5 salários</v>
      </c>
    </row>
    <row r="27" spans="1:31" x14ac:dyDescent="0.25">
      <c r="A27" s="141">
        <v>1</v>
      </c>
      <c r="B27" s="158">
        <v>24</v>
      </c>
      <c r="C27" s="159" t="str">
        <f>VLOOKUP('[1]Banco de Dados'!B25,'AG9-REFERÊNCIA'!K:L,2,0)</f>
        <v>Mensalmente</v>
      </c>
      <c r="D27" s="159" t="str">
        <f>VLOOKUP('[1]Banco de Dados'!C25,'AG9-REFERÊNCIA'!M:N,2,0)</f>
        <v>Maquiagem</v>
      </c>
      <c r="E27" s="159" t="str">
        <f>VLOOKUP('[1]Banco de Dados'!D25,'AG9-REFERÊNCIA'!O:P,2,0)</f>
        <v>Sombras</v>
      </c>
      <c r="F27" s="159" t="str">
        <f>VLOOKUP('[1]Banco de Dados'!E25,'AG9-REFERÊNCIA'!Q:R,2,0)</f>
        <v>Tarde</v>
      </c>
      <c r="G27" s="159" t="str">
        <f>VLOOKUP('[1]Banco de Dados'!F25,'AG9-REFERÊNCIA'!S:T,2,0)</f>
        <v>18-25</v>
      </c>
      <c r="H27" s="159" t="str">
        <f>VLOOKUP('[1]Banco de Dados'!G25,'AG9-REFERÊNCIA'!U:V,2,0)</f>
        <v>Feminino</v>
      </c>
      <c r="I27" s="159" t="str">
        <f>VLOOKUP('[1]Banco de Dados'!H25,'AG9-REFERÊNCIA'!W:X,2,0)</f>
        <v>1-3 salário</v>
      </c>
    </row>
    <row r="28" spans="1:31" x14ac:dyDescent="0.25">
      <c r="A28" s="141">
        <v>1</v>
      </c>
      <c r="B28" s="158">
        <v>25</v>
      </c>
      <c r="C28" s="159" t="str">
        <f>VLOOKUP('[1]Banco de Dados'!B26,'AG9-REFERÊNCIA'!K:L,2,0)</f>
        <v>Mensalmente</v>
      </c>
      <c r="D28" s="159" t="str">
        <f>VLOOKUP('[1]Banco de Dados'!C26,'AG9-REFERÊNCIA'!M:N,2,0)</f>
        <v>Corpo</v>
      </c>
      <c r="E28" s="159" t="str">
        <f>VLOOKUP('[1]Banco de Dados'!D26,'AG9-REFERÊNCIA'!O:P,2,0)</f>
        <v>Esmaltes</v>
      </c>
      <c r="F28" s="159" t="str">
        <f>VLOOKUP('[1]Banco de Dados'!E26,'AG9-REFERÊNCIA'!Q:R,2,0)</f>
        <v>Fds/Folga</v>
      </c>
      <c r="G28" s="159" t="str">
        <f>VLOOKUP('[1]Banco de Dados'!F26,'AG9-REFERÊNCIA'!S:T,2,0)</f>
        <v>40+</v>
      </c>
      <c r="H28" s="159" t="str">
        <f>VLOOKUP('[1]Banco de Dados'!G26,'AG9-REFERÊNCIA'!U:V,2,0)</f>
        <v>Feminino</v>
      </c>
      <c r="I28" s="159" t="str">
        <f>VLOOKUP('[1]Banco de Dados'!H26,'AG9-REFERÊNCIA'!W:X,2,0)</f>
        <v>4-5 salários</v>
      </c>
    </row>
    <row r="29" spans="1:31" x14ac:dyDescent="0.25">
      <c r="A29" s="141">
        <v>1</v>
      </c>
      <c r="B29" s="158">
        <v>26</v>
      </c>
      <c r="C29" s="159" t="str">
        <f>VLOOKUP('[1]Banco de Dados'!B27,'AG9-REFERÊNCIA'!K:L,2,0)</f>
        <v>Semanalmente</v>
      </c>
      <c r="D29" s="159" t="str">
        <f>VLOOKUP('[1]Banco de Dados'!C27,'AG9-REFERÊNCIA'!M:N,2,0)</f>
        <v>Perfumes</v>
      </c>
      <c r="E29" s="159" t="str">
        <f>VLOOKUP('[1]Banco de Dados'!D27,'AG9-REFERÊNCIA'!O:P,2,0)</f>
        <v>Delineador</v>
      </c>
      <c r="F29" s="159" t="str">
        <f>VLOOKUP('[1]Banco de Dados'!E27,'AG9-REFERÊNCIA'!Q:R,2,0)</f>
        <v>Online</v>
      </c>
      <c r="G29" s="159" t="str">
        <f>VLOOKUP('[1]Banco de Dados'!F27,'AG9-REFERÊNCIA'!S:T,2,0)</f>
        <v>26-40</v>
      </c>
      <c r="H29" s="159" t="str">
        <f>VLOOKUP('[1]Banco de Dados'!G27,'AG9-REFERÊNCIA'!U:V,2,0)</f>
        <v>Feminino</v>
      </c>
      <c r="I29" s="159" t="str">
        <f>VLOOKUP('[1]Banco de Dados'!H27,'AG9-REFERÊNCIA'!W:X,2,0)</f>
        <v>6 ou mais</v>
      </c>
    </row>
    <row r="30" spans="1:31" x14ac:dyDescent="0.25">
      <c r="A30" s="141">
        <v>1</v>
      </c>
      <c r="B30" s="158">
        <v>27</v>
      </c>
      <c r="C30" s="159" t="str">
        <f>VLOOKUP('[1]Banco de Dados'!B28,'AG9-REFERÊNCIA'!K:L,2,0)</f>
        <v>Mensalmente</v>
      </c>
      <c r="D30" s="159" t="str">
        <f>VLOOKUP('[1]Banco de Dados'!C28,'AG9-REFERÊNCIA'!M:N,2,0)</f>
        <v>Corpo</v>
      </c>
      <c r="E30" s="159" t="str">
        <f>VLOOKUP('[1]Banco de Dados'!D28,'AG9-REFERÊNCIA'!O:P,2,0)</f>
        <v xml:space="preserve">Base / Pó </v>
      </c>
      <c r="F30" s="159" t="str">
        <f>VLOOKUP('[1]Banco de Dados'!E28,'AG9-REFERÊNCIA'!Q:R,2,0)</f>
        <v>Online</v>
      </c>
      <c r="G30" s="159" t="str">
        <f>VLOOKUP('[1]Banco de Dados'!F28,'AG9-REFERÊNCIA'!S:T,2,0)</f>
        <v>26-40</v>
      </c>
      <c r="H30" s="159" t="str">
        <f>VLOOKUP('[1]Banco de Dados'!G28,'AG9-REFERÊNCIA'!U:V,2,0)</f>
        <v>Feminino</v>
      </c>
      <c r="I30" s="159" t="str">
        <f>VLOOKUP('[1]Banco de Dados'!H28,'AG9-REFERÊNCIA'!W:X,2,0)</f>
        <v>1-3 salário</v>
      </c>
    </row>
    <row r="31" spans="1:31" x14ac:dyDescent="0.25">
      <c r="A31" s="141">
        <v>1</v>
      </c>
      <c r="B31" s="158">
        <v>28</v>
      </c>
      <c r="C31" s="159" t="str">
        <f>VLOOKUP('[1]Banco de Dados'!B29,'AG9-REFERÊNCIA'!K:L,2,0)</f>
        <v>Mensalmente</v>
      </c>
      <c r="D31" s="159" t="str">
        <f>VLOOKUP('[1]Banco de Dados'!C29,'AG9-REFERÊNCIA'!M:N,2,0)</f>
        <v>Perfumes</v>
      </c>
      <c r="E31" s="159" t="str">
        <f>VLOOKUP('[1]Banco de Dados'!D29,'AG9-REFERÊNCIA'!O:P,2,0)</f>
        <v>Pomadas / Gel</v>
      </c>
      <c r="F31" s="159" t="str">
        <f>VLOOKUP('[1]Banco de Dados'!E29,'AG9-REFERÊNCIA'!Q:R,2,0)</f>
        <v>Manhã</v>
      </c>
      <c r="G31" s="159" t="str">
        <f>VLOOKUP('[1]Banco de Dados'!F29,'AG9-REFERÊNCIA'!S:T,2,0)</f>
        <v>18-25</v>
      </c>
      <c r="H31" s="159" t="str">
        <f>VLOOKUP('[1]Banco de Dados'!G29,'AG9-REFERÊNCIA'!U:V,2,0)</f>
        <v>Masculino</v>
      </c>
      <c r="I31" s="159" t="str">
        <f>VLOOKUP('[1]Banco de Dados'!H29,'AG9-REFERÊNCIA'!W:X,2,0)</f>
        <v>4-5 salários</v>
      </c>
    </row>
    <row r="32" spans="1:31" x14ac:dyDescent="0.25">
      <c r="A32" s="141">
        <v>1</v>
      </c>
      <c r="B32" s="158">
        <v>29</v>
      </c>
      <c r="C32" s="159" t="str">
        <f>VLOOKUP('[1]Banco de Dados'!B30,'AG9-REFERÊNCIA'!K:L,2,0)</f>
        <v>Semanalmente</v>
      </c>
      <c r="D32" s="159" t="str">
        <f>VLOOKUP('[1]Banco de Dados'!C30,'AG9-REFERÊNCIA'!M:N,2,0)</f>
        <v>Maquiagem</v>
      </c>
      <c r="E32" s="159" t="str">
        <f>VLOOKUP('[1]Banco de Dados'!D30,'AG9-REFERÊNCIA'!O:P,2,0)</f>
        <v xml:space="preserve">Hidratante </v>
      </c>
      <c r="F32" s="159" t="str">
        <f>VLOOKUP('[1]Banco de Dados'!E30,'AG9-REFERÊNCIA'!Q:R,2,0)</f>
        <v>Fds/Folga</v>
      </c>
      <c r="G32" s="159" t="str">
        <f>VLOOKUP('[1]Banco de Dados'!F30,'AG9-REFERÊNCIA'!S:T,2,0)</f>
        <v>40+</v>
      </c>
      <c r="H32" s="159" t="str">
        <f>VLOOKUP('[1]Banco de Dados'!G30,'AG9-REFERÊNCIA'!U:V,2,0)</f>
        <v>Feminino</v>
      </c>
      <c r="I32" s="159" t="str">
        <f>VLOOKUP('[1]Banco de Dados'!H30,'AG9-REFERÊNCIA'!W:X,2,0)</f>
        <v>6 ou mais</v>
      </c>
    </row>
    <row r="33" spans="1:9" x14ac:dyDescent="0.25">
      <c r="A33" s="141">
        <v>1</v>
      </c>
      <c r="B33" s="158">
        <v>30</v>
      </c>
      <c r="C33" s="159" t="str">
        <f>VLOOKUP('[1]Banco de Dados'!B31,'AG9-REFERÊNCIA'!K:L,2,0)</f>
        <v>Mensalmente</v>
      </c>
      <c r="D33" s="159" t="str">
        <f>VLOOKUP('[1]Banco de Dados'!C31,'AG9-REFERÊNCIA'!M:N,2,0)</f>
        <v>Corpo</v>
      </c>
      <c r="E33" s="159" t="str">
        <f>VLOOKUP('[1]Banco de Dados'!D31,'AG9-REFERÊNCIA'!O:P,2,0)</f>
        <v>Perfumes</v>
      </c>
      <c r="F33" s="159" t="str">
        <f>VLOOKUP('[1]Banco de Dados'!E31,'AG9-REFERÊNCIA'!Q:R,2,0)</f>
        <v>Tarde</v>
      </c>
      <c r="G33" s="159" t="str">
        <f>VLOOKUP('[1]Banco de Dados'!F31,'AG9-REFERÊNCIA'!S:T,2,0)</f>
        <v>26-40</v>
      </c>
      <c r="H33" s="159" t="str">
        <f>VLOOKUP('[1]Banco de Dados'!G31,'AG9-REFERÊNCIA'!U:V,2,0)</f>
        <v>Masculino</v>
      </c>
      <c r="I33" s="159" t="str">
        <f>VLOOKUP('[1]Banco de Dados'!H31,'AG9-REFERÊNCIA'!W:X,2,0)</f>
        <v>1-3 salário</v>
      </c>
    </row>
    <row r="34" spans="1:9" x14ac:dyDescent="0.25">
      <c r="A34" s="141">
        <v>1</v>
      </c>
      <c r="B34" s="158">
        <v>31</v>
      </c>
      <c r="C34" s="159" t="str">
        <f>VLOOKUP('[1]Banco de Dados'!B32,'AG9-REFERÊNCIA'!K:L,2,0)</f>
        <v>Semanalmente</v>
      </c>
      <c r="D34" s="159" t="str">
        <f>VLOOKUP('[1]Banco de Dados'!C32,'AG9-REFERÊNCIA'!M:N,2,0)</f>
        <v>Perfumes</v>
      </c>
      <c r="E34" s="159" t="str">
        <f>VLOOKUP('[1]Banco de Dados'!D32,'AG9-REFERÊNCIA'!O:P,2,0)</f>
        <v>Batons / Gloss</v>
      </c>
      <c r="F34" s="159" t="str">
        <f>VLOOKUP('[1]Banco de Dados'!E32,'AG9-REFERÊNCIA'!Q:R,2,0)</f>
        <v>Tarde</v>
      </c>
      <c r="G34" s="159" t="str">
        <f>VLOOKUP('[1]Banco de Dados'!F32,'AG9-REFERÊNCIA'!S:T,2,0)</f>
        <v>18-25</v>
      </c>
      <c r="H34" s="159" t="str">
        <f>VLOOKUP('[1]Banco de Dados'!G32,'AG9-REFERÊNCIA'!U:V,2,0)</f>
        <v>Feminino</v>
      </c>
      <c r="I34" s="159" t="str">
        <f>VLOOKUP('[1]Banco de Dados'!H32,'AG9-REFERÊNCIA'!W:X,2,0)</f>
        <v>1-3 salário</v>
      </c>
    </row>
    <row r="35" spans="1:9" x14ac:dyDescent="0.25">
      <c r="A35" s="141">
        <v>1</v>
      </c>
      <c r="B35" s="158">
        <v>32</v>
      </c>
      <c r="C35" s="159" t="str">
        <f>VLOOKUP('[1]Banco de Dados'!B33,'AG9-REFERÊNCIA'!K:L,2,0)</f>
        <v>Mensalmente</v>
      </c>
      <c r="D35" s="159" t="str">
        <f>VLOOKUP('[1]Banco de Dados'!C33,'AG9-REFERÊNCIA'!M:N,2,0)</f>
        <v>Corpo</v>
      </c>
      <c r="E35" s="159" t="str">
        <f>VLOOKUP('[1]Banco de Dados'!D33,'AG9-REFERÊNCIA'!O:P,2,0)</f>
        <v>Capilares</v>
      </c>
      <c r="F35" s="159" t="str">
        <f>VLOOKUP('[1]Banco de Dados'!E33,'AG9-REFERÊNCIA'!Q:R,2,0)</f>
        <v>Fds/Folga</v>
      </c>
      <c r="G35" s="159" t="str">
        <f>VLOOKUP('[1]Banco de Dados'!F33,'AG9-REFERÊNCIA'!S:T,2,0)</f>
        <v>26-40</v>
      </c>
      <c r="H35" s="159" t="str">
        <f>VLOOKUP('[1]Banco de Dados'!G33,'AG9-REFERÊNCIA'!U:V,2,0)</f>
        <v>Feminino</v>
      </c>
      <c r="I35" s="159" t="str">
        <f>VLOOKUP('[1]Banco de Dados'!H33,'AG9-REFERÊNCIA'!W:X,2,0)</f>
        <v>1-3 salário</v>
      </c>
    </row>
    <row r="36" spans="1:9" x14ac:dyDescent="0.25">
      <c r="A36" s="141">
        <v>1</v>
      </c>
      <c r="B36" s="158">
        <v>33</v>
      </c>
      <c r="C36" s="159" t="str">
        <f>VLOOKUP('[1]Banco de Dados'!B34,'AG9-REFERÊNCIA'!K:L,2,0)</f>
        <v>Semanalmente</v>
      </c>
      <c r="D36" s="159" t="str">
        <f>VLOOKUP('[1]Banco de Dados'!C34,'AG9-REFERÊNCIA'!M:N,2,0)</f>
        <v>Maquiagem</v>
      </c>
      <c r="E36" s="159" t="str">
        <f>VLOOKUP('[1]Banco de Dados'!D34,'AG9-REFERÊNCIA'!O:P,2,0)</f>
        <v xml:space="preserve">Hidratante </v>
      </c>
      <c r="F36" s="159" t="str">
        <f>VLOOKUP('[1]Banco de Dados'!E34,'AG9-REFERÊNCIA'!Q:R,2,0)</f>
        <v>Manhã</v>
      </c>
      <c r="G36" s="159" t="str">
        <f>VLOOKUP('[1]Banco de Dados'!F34,'AG9-REFERÊNCIA'!S:T,2,0)</f>
        <v>18-25</v>
      </c>
      <c r="H36" s="159" t="str">
        <f>VLOOKUP('[1]Banco de Dados'!G34,'AG9-REFERÊNCIA'!U:V,2,0)</f>
        <v>Feminino</v>
      </c>
      <c r="I36" s="159" t="str">
        <f>VLOOKUP('[1]Banco de Dados'!H34,'AG9-REFERÊNCIA'!W:X,2,0)</f>
        <v>4-5 salários</v>
      </c>
    </row>
    <row r="37" spans="1:9" x14ac:dyDescent="0.25">
      <c r="A37" s="141">
        <v>1</v>
      </c>
      <c r="B37" s="158">
        <v>34</v>
      </c>
      <c r="C37" s="159" t="str">
        <f>VLOOKUP('[1]Banco de Dados'!B35,'AG9-REFERÊNCIA'!K:L,2,0)</f>
        <v>Exporadicamente</v>
      </c>
      <c r="D37" s="159" t="str">
        <f>VLOOKUP('[1]Banco de Dados'!C35,'AG9-REFERÊNCIA'!M:N,2,0)</f>
        <v>Corpo</v>
      </c>
      <c r="E37" s="159" t="str">
        <f>VLOOKUP('[1]Banco de Dados'!D35,'AG9-REFERÊNCIA'!O:P,2,0)</f>
        <v>Perfumes</v>
      </c>
      <c r="F37" s="159" t="str">
        <f>VLOOKUP('[1]Banco de Dados'!E35,'AG9-REFERÊNCIA'!Q:R,2,0)</f>
        <v>Online</v>
      </c>
      <c r="G37" s="159" t="str">
        <f>VLOOKUP('[1]Banco de Dados'!F35,'AG9-REFERÊNCIA'!S:T,2,0)</f>
        <v>26-40</v>
      </c>
      <c r="H37" s="159" t="str">
        <f>VLOOKUP('[1]Banco de Dados'!G35,'AG9-REFERÊNCIA'!U:V,2,0)</f>
        <v>Masculino</v>
      </c>
      <c r="I37" s="159" t="str">
        <f>VLOOKUP('[1]Banco de Dados'!H35,'AG9-REFERÊNCIA'!W:X,2,0)</f>
        <v>1-3 salário</v>
      </c>
    </row>
    <row r="38" spans="1:9" x14ac:dyDescent="0.25">
      <c r="A38" s="141">
        <v>1</v>
      </c>
      <c r="B38" s="158">
        <v>35</v>
      </c>
      <c r="C38" s="159" t="str">
        <f>VLOOKUP('[1]Banco de Dados'!B36,'AG9-REFERÊNCIA'!K:L,2,0)</f>
        <v>Mensalmente</v>
      </c>
      <c r="D38" s="159" t="str">
        <f>VLOOKUP('[1]Banco de Dados'!C36,'AG9-REFERÊNCIA'!M:N,2,0)</f>
        <v>Maquiagem</v>
      </c>
      <c r="E38" s="159" t="str">
        <f>VLOOKUP('[1]Banco de Dados'!D36,'AG9-REFERÊNCIA'!O:P,2,0)</f>
        <v>Capilares</v>
      </c>
      <c r="F38" s="159" t="str">
        <f>VLOOKUP('[1]Banco de Dados'!E36,'AG9-REFERÊNCIA'!Q:R,2,0)</f>
        <v>Fds/Folga</v>
      </c>
      <c r="G38" s="159" t="str">
        <f>VLOOKUP('[1]Banco de Dados'!F36,'AG9-REFERÊNCIA'!S:T,2,0)</f>
        <v>40+</v>
      </c>
      <c r="H38" s="159" t="str">
        <f>VLOOKUP('[1]Banco de Dados'!G36,'AG9-REFERÊNCIA'!U:V,2,0)</f>
        <v>Feminino</v>
      </c>
      <c r="I38" s="159" t="str">
        <f>VLOOKUP('[1]Banco de Dados'!H36,'AG9-REFERÊNCIA'!W:X,2,0)</f>
        <v>4-5 salários</v>
      </c>
    </row>
    <row r="39" spans="1:9" x14ac:dyDescent="0.25">
      <c r="A39" s="141">
        <v>1</v>
      </c>
      <c r="B39" s="158">
        <v>36</v>
      </c>
      <c r="C39" s="159" t="str">
        <f>VLOOKUP('[1]Banco de Dados'!B37,'AG9-REFERÊNCIA'!K:L,2,0)</f>
        <v>Mensalmente</v>
      </c>
      <c r="D39" s="159" t="str">
        <f>VLOOKUP('[1]Banco de Dados'!C37,'AG9-REFERÊNCIA'!M:N,2,0)</f>
        <v>Perfumes</v>
      </c>
      <c r="E39" s="159" t="str">
        <f>VLOOKUP('[1]Banco de Dados'!D37,'AG9-REFERÊNCIA'!O:P,2,0)</f>
        <v>Batons / Gloss</v>
      </c>
      <c r="F39" s="159" t="str">
        <f>VLOOKUP('[1]Banco de Dados'!E37,'AG9-REFERÊNCIA'!Q:R,2,0)</f>
        <v>Tarde</v>
      </c>
      <c r="G39" s="159" t="str">
        <f>VLOOKUP('[1]Banco de Dados'!F37,'AG9-REFERÊNCIA'!S:T,2,0)</f>
        <v>18-25</v>
      </c>
      <c r="H39" s="159" t="str">
        <f>VLOOKUP('[1]Banco de Dados'!G37,'AG9-REFERÊNCIA'!U:V,2,0)</f>
        <v>Feminino</v>
      </c>
      <c r="I39" s="159" t="str">
        <f>VLOOKUP('[1]Banco de Dados'!H37,'AG9-REFERÊNCIA'!W:X,2,0)</f>
        <v>1-3 salário</v>
      </c>
    </row>
    <row r="40" spans="1:9" x14ac:dyDescent="0.25">
      <c r="A40" s="141">
        <v>1</v>
      </c>
      <c r="B40" s="158">
        <v>37</v>
      </c>
      <c r="C40" s="159" t="str">
        <f>VLOOKUP('[1]Banco de Dados'!B38,'AG9-REFERÊNCIA'!K:L,2,0)</f>
        <v>Semanalmente</v>
      </c>
      <c r="D40" s="159" t="str">
        <f>VLOOKUP('[1]Banco de Dados'!C38,'AG9-REFERÊNCIA'!M:N,2,0)</f>
        <v>Perfumes</v>
      </c>
      <c r="E40" s="159" t="str">
        <f>VLOOKUP('[1]Banco de Dados'!D38,'AG9-REFERÊNCIA'!O:P,2,0)</f>
        <v>Perfumes</v>
      </c>
      <c r="F40" s="159" t="str">
        <f>VLOOKUP('[1]Banco de Dados'!E38,'AG9-REFERÊNCIA'!Q:R,2,0)</f>
        <v>Fds/Folga</v>
      </c>
      <c r="G40" s="159" t="str">
        <f>VLOOKUP('[1]Banco de Dados'!F38,'AG9-REFERÊNCIA'!S:T,2,0)</f>
        <v>26-40</v>
      </c>
      <c r="H40" s="159" t="str">
        <f>VLOOKUP('[1]Banco de Dados'!G38,'AG9-REFERÊNCIA'!U:V,2,0)</f>
        <v>Feminino</v>
      </c>
      <c r="I40" s="159" t="str">
        <f>VLOOKUP('[1]Banco de Dados'!H38,'AG9-REFERÊNCIA'!W:X,2,0)</f>
        <v>4-5 salários</v>
      </c>
    </row>
    <row r="41" spans="1:9" x14ac:dyDescent="0.25">
      <c r="A41" s="141">
        <v>1</v>
      </c>
      <c r="B41" s="158">
        <v>38</v>
      </c>
      <c r="C41" s="159" t="str">
        <f>VLOOKUP('[1]Banco de Dados'!B39,'AG9-REFERÊNCIA'!K:L,2,0)</f>
        <v>Semanalmente</v>
      </c>
      <c r="D41" s="159" t="str">
        <f>VLOOKUP('[1]Banco de Dados'!C39,'AG9-REFERÊNCIA'!M:N,2,0)</f>
        <v>Maquiagem</v>
      </c>
      <c r="E41" s="159" t="str">
        <f>VLOOKUP('[1]Banco de Dados'!D39,'AG9-REFERÊNCIA'!O:P,2,0)</f>
        <v>Perfumes</v>
      </c>
      <c r="F41" s="159" t="str">
        <f>VLOOKUP('[1]Banco de Dados'!E39,'AG9-REFERÊNCIA'!Q:R,2,0)</f>
        <v>Fds/Folga</v>
      </c>
      <c r="G41" s="159" t="str">
        <f>VLOOKUP('[1]Banco de Dados'!F39,'AG9-REFERÊNCIA'!S:T,2,0)</f>
        <v>40+</v>
      </c>
      <c r="H41" s="159" t="str">
        <f>VLOOKUP('[1]Banco de Dados'!G39,'AG9-REFERÊNCIA'!U:V,2,0)</f>
        <v>Masculino</v>
      </c>
      <c r="I41" s="159" t="str">
        <f>VLOOKUP('[1]Banco de Dados'!H39,'AG9-REFERÊNCIA'!W:X,2,0)</f>
        <v>4-5 salários</v>
      </c>
    </row>
    <row r="42" spans="1:9" x14ac:dyDescent="0.25">
      <c r="A42" s="141">
        <v>1</v>
      </c>
      <c r="B42" s="158">
        <v>39</v>
      </c>
      <c r="C42" s="159" t="str">
        <f>VLOOKUP('[1]Banco de Dados'!B40,'AG9-REFERÊNCIA'!K:L,2,0)</f>
        <v>Mensalmente</v>
      </c>
      <c r="D42" s="159" t="str">
        <f>VLOOKUP('[1]Banco de Dados'!C40,'AG9-REFERÊNCIA'!M:N,2,0)</f>
        <v>Perfumes</v>
      </c>
      <c r="E42" s="159" t="str">
        <f>VLOOKUP('[1]Banco de Dados'!D40,'AG9-REFERÊNCIA'!O:P,2,0)</f>
        <v xml:space="preserve">Base / Pó </v>
      </c>
      <c r="F42" s="159" t="str">
        <f>VLOOKUP('[1]Banco de Dados'!E40,'AG9-REFERÊNCIA'!Q:R,2,0)</f>
        <v>Fds/Folga</v>
      </c>
      <c r="G42" s="159" t="str">
        <f>VLOOKUP('[1]Banco de Dados'!F40,'AG9-REFERÊNCIA'!S:T,2,0)</f>
        <v>18-25</v>
      </c>
      <c r="H42" s="159" t="str">
        <f>VLOOKUP('[1]Banco de Dados'!G40,'AG9-REFERÊNCIA'!U:V,2,0)</f>
        <v>Feminino</v>
      </c>
      <c r="I42" s="159" t="str">
        <f>VLOOKUP('[1]Banco de Dados'!H40,'AG9-REFERÊNCIA'!W:X,2,0)</f>
        <v>4-5 salários</v>
      </c>
    </row>
    <row r="43" spans="1:9" x14ac:dyDescent="0.25">
      <c r="A43" s="141">
        <v>1</v>
      </c>
      <c r="B43" s="158">
        <v>40</v>
      </c>
      <c r="C43" s="159" t="str">
        <f>VLOOKUP('[1]Banco de Dados'!B41,'AG9-REFERÊNCIA'!K:L,2,0)</f>
        <v>Mensalmente</v>
      </c>
      <c r="D43" s="159" t="str">
        <f>VLOOKUP('[1]Banco de Dados'!C41,'AG9-REFERÊNCIA'!M:N,2,0)</f>
        <v>Corpo</v>
      </c>
      <c r="E43" s="159" t="str">
        <f>VLOOKUP('[1]Banco de Dados'!D41,'AG9-REFERÊNCIA'!O:P,2,0)</f>
        <v>Pomadas / Gel</v>
      </c>
      <c r="F43" s="159" t="str">
        <f>VLOOKUP('[1]Banco de Dados'!E41,'AG9-REFERÊNCIA'!Q:R,2,0)</f>
        <v>Manhã</v>
      </c>
      <c r="G43" s="159" t="str">
        <f>VLOOKUP('[1]Banco de Dados'!F41,'AG9-REFERÊNCIA'!S:T,2,0)</f>
        <v>26-40</v>
      </c>
      <c r="H43" s="159" t="str">
        <f>VLOOKUP('[1]Banco de Dados'!G41,'AG9-REFERÊNCIA'!U:V,2,0)</f>
        <v>Masculino</v>
      </c>
      <c r="I43" s="159" t="str">
        <f>VLOOKUP('[1]Banco de Dados'!H41,'AG9-REFERÊNCIA'!W:X,2,0)</f>
        <v>1-3 salário</v>
      </c>
    </row>
    <row r="44" spans="1:9" x14ac:dyDescent="0.25">
      <c r="A44" s="141">
        <v>1</v>
      </c>
      <c r="B44" s="158">
        <v>41</v>
      </c>
      <c r="C44" s="159" t="str">
        <f>VLOOKUP('[1]Banco de Dados'!B42,'AG9-REFERÊNCIA'!K:L,2,0)</f>
        <v>Semanalmente</v>
      </c>
      <c r="D44" s="159" t="str">
        <f>VLOOKUP('[1]Banco de Dados'!C42,'AG9-REFERÊNCIA'!M:N,2,0)</f>
        <v>Pele</v>
      </c>
      <c r="E44" s="159" t="str">
        <f>VLOOKUP('[1]Banco de Dados'!D42,'AG9-REFERÊNCIA'!O:P,2,0)</f>
        <v>Esmaltes</v>
      </c>
      <c r="F44" s="159" t="str">
        <f>VLOOKUP('[1]Banco de Dados'!E42,'AG9-REFERÊNCIA'!Q:R,2,0)</f>
        <v>Online</v>
      </c>
      <c r="G44" s="159" t="str">
        <f>VLOOKUP('[1]Banco de Dados'!F42,'AG9-REFERÊNCIA'!S:T,2,0)</f>
        <v>18-25</v>
      </c>
      <c r="H44" s="159" t="str">
        <f>VLOOKUP('[1]Banco de Dados'!G42,'AG9-REFERÊNCIA'!U:V,2,0)</f>
        <v>Feminino</v>
      </c>
      <c r="I44" s="159" t="str">
        <f>VLOOKUP('[1]Banco de Dados'!H42,'AG9-REFERÊNCIA'!W:X,2,0)</f>
        <v>1-3 salário</v>
      </c>
    </row>
    <row r="45" spans="1:9" x14ac:dyDescent="0.25">
      <c r="A45" s="141">
        <v>1</v>
      </c>
      <c r="B45" s="158">
        <v>42</v>
      </c>
      <c r="C45" s="159" t="str">
        <f>VLOOKUP('[1]Banco de Dados'!B43,'AG9-REFERÊNCIA'!K:L,2,0)</f>
        <v>Mensalmente</v>
      </c>
      <c r="D45" s="159" t="str">
        <f>VLOOKUP('[1]Banco de Dados'!C43,'AG9-REFERÊNCIA'!M:N,2,0)</f>
        <v>Perfumes</v>
      </c>
      <c r="E45" s="159" t="str">
        <f>VLOOKUP('[1]Banco de Dados'!D43,'AG9-REFERÊNCIA'!O:P,2,0)</f>
        <v>Delineador</v>
      </c>
      <c r="F45" s="159" t="str">
        <f>VLOOKUP('[1]Banco de Dados'!E43,'AG9-REFERÊNCIA'!Q:R,2,0)</f>
        <v>Fds/Folga</v>
      </c>
      <c r="G45" s="159" t="str">
        <f>VLOOKUP('[1]Banco de Dados'!F43,'AG9-REFERÊNCIA'!S:T,2,0)</f>
        <v>26-40</v>
      </c>
      <c r="H45" s="159" t="str">
        <f>VLOOKUP('[1]Banco de Dados'!G43,'AG9-REFERÊNCIA'!U:V,2,0)</f>
        <v>Feminino</v>
      </c>
      <c r="I45" s="159" t="str">
        <f>VLOOKUP('[1]Banco de Dados'!H43,'AG9-REFERÊNCIA'!W:X,2,0)</f>
        <v>4-5 salários</v>
      </c>
    </row>
    <row r="46" spans="1:9" x14ac:dyDescent="0.25">
      <c r="A46" s="141">
        <v>1</v>
      </c>
      <c r="B46" s="158">
        <v>43</v>
      </c>
      <c r="C46" s="159" t="str">
        <f>VLOOKUP('[1]Banco de Dados'!B44,'AG9-REFERÊNCIA'!K:L,2,0)</f>
        <v>Mensalmente</v>
      </c>
      <c r="D46" s="159" t="str">
        <f>VLOOKUP('[1]Banco de Dados'!C44,'AG9-REFERÊNCIA'!M:N,2,0)</f>
        <v>Perfumes</v>
      </c>
      <c r="E46" s="159" t="str">
        <f>VLOOKUP('[1]Banco de Dados'!D44,'AG9-REFERÊNCIA'!O:P,2,0)</f>
        <v>Sombras</v>
      </c>
      <c r="F46" s="159" t="str">
        <f>VLOOKUP('[1]Banco de Dados'!E44,'AG9-REFERÊNCIA'!Q:R,2,0)</f>
        <v>Tarde</v>
      </c>
      <c r="G46" s="159" t="str">
        <f>VLOOKUP('[1]Banco de Dados'!F44,'AG9-REFERÊNCIA'!S:T,2,0)</f>
        <v>18-25</v>
      </c>
      <c r="H46" s="159" t="str">
        <f>VLOOKUP('[1]Banco de Dados'!G44,'AG9-REFERÊNCIA'!U:V,2,0)</f>
        <v>Feminino</v>
      </c>
      <c r="I46" s="159" t="str">
        <f>VLOOKUP('[1]Banco de Dados'!H44,'AG9-REFERÊNCIA'!W:X,2,0)</f>
        <v>4-5 salários</v>
      </c>
    </row>
    <row r="47" spans="1:9" x14ac:dyDescent="0.25">
      <c r="A47" s="141">
        <v>1</v>
      </c>
      <c r="B47" s="158">
        <v>44</v>
      </c>
      <c r="C47" s="159" t="str">
        <f>VLOOKUP('[1]Banco de Dados'!B45,'AG9-REFERÊNCIA'!K:L,2,0)</f>
        <v>Mensalmente</v>
      </c>
      <c r="D47" s="159" t="str">
        <f>VLOOKUP('[1]Banco de Dados'!C45,'AG9-REFERÊNCIA'!M:N,2,0)</f>
        <v>Corpo</v>
      </c>
      <c r="E47" s="159" t="str">
        <f>VLOOKUP('[1]Banco de Dados'!D45,'AG9-REFERÊNCIA'!O:P,2,0)</f>
        <v>Capilares</v>
      </c>
      <c r="F47" s="159" t="str">
        <f>VLOOKUP('[1]Banco de Dados'!E45,'AG9-REFERÊNCIA'!Q:R,2,0)</f>
        <v>Manhã</v>
      </c>
      <c r="G47" s="159" t="str">
        <f>VLOOKUP('[1]Banco de Dados'!F45,'AG9-REFERÊNCIA'!S:T,2,0)</f>
        <v>26-40</v>
      </c>
      <c r="H47" s="159" t="str">
        <f>VLOOKUP('[1]Banco de Dados'!G45,'AG9-REFERÊNCIA'!U:V,2,0)</f>
        <v>Feminino</v>
      </c>
      <c r="I47" s="159" t="str">
        <f>VLOOKUP('[1]Banco de Dados'!H45,'AG9-REFERÊNCIA'!W:X,2,0)</f>
        <v>6 ou mais</v>
      </c>
    </row>
    <row r="48" spans="1:9" x14ac:dyDescent="0.25">
      <c r="A48" s="141">
        <v>1</v>
      </c>
      <c r="B48" s="158">
        <v>45</v>
      </c>
      <c r="C48" s="159" t="str">
        <f>VLOOKUP('[1]Banco de Dados'!B46,'AG9-REFERÊNCIA'!K:L,2,0)</f>
        <v>Semanalmente</v>
      </c>
      <c r="D48" s="159" t="str">
        <f>VLOOKUP('[1]Banco de Dados'!C46,'AG9-REFERÊNCIA'!M:N,2,0)</f>
        <v>Pele</v>
      </c>
      <c r="E48" s="159" t="str">
        <f>VLOOKUP('[1]Banco de Dados'!D46,'AG9-REFERÊNCIA'!O:P,2,0)</f>
        <v>Batons / Gloss</v>
      </c>
      <c r="F48" s="159" t="str">
        <f>VLOOKUP('[1]Banco de Dados'!E46,'AG9-REFERÊNCIA'!Q:R,2,0)</f>
        <v>Tarde</v>
      </c>
      <c r="G48" s="159" t="str">
        <f>VLOOKUP('[1]Banco de Dados'!F46,'AG9-REFERÊNCIA'!S:T,2,0)</f>
        <v>18-25</v>
      </c>
      <c r="H48" s="159" t="str">
        <f>VLOOKUP('[1]Banco de Dados'!G46,'AG9-REFERÊNCIA'!U:V,2,0)</f>
        <v>Feminino</v>
      </c>
      <c r="I48" s="159" t="str">
        <f>VLOOKUP('[1]Banco de Dados'!H46,'AG9-REFERÊNCIA'!W:X,2,0)</f>
        <v>1-3 salário</v>
      </c>
    </row>
    <row r="49" spans="1:9" x14ac:dyDescent="0.25">
      <c r="A49" s="141">
        <v>1</v>
      </c>
      <c r="B49" s="158">
        <v>46</v>
      </c>
      <c r="C49" s="159" t="str">
        <f>VLOOKUP('[1]Banco de Dados'!B47,'AG9-REFERÊNCIA'!K:L,2,0)</f>
        <v>Mensalmente</v>
      </c>
      <c r="D49" s="159" t="str">
        <f>VLOOKUP('[1]Banco de Dados'!C47,'AG9-REFERÊNCIA'!M:N,2,0)</f>
        <v>Perfumes</v>
      </c>
      <c r="E49" s="159" t="str">
        <f>VLOOKUP('[1]Banco de Dados'!D47,'AG9-REFERÊNCIA'!O:P,2,0)</f>
        <v>Capilares</v>
      </c>
      <c r="F49" s="159" t="str">
        <f>VLOOKUP('[1]Banco de Dados'!E47,'AG9-REFERÊNCIA'!Q:R,2,0)</f>
        <v>Fds/Folga</v>
      </c>
      <c r="G49" s="159" t="str">
        <f>VLOOKUP('[1]Banco de Dados'!F47,'AG9-REFERÊNCIA'!S:T,2,0)</f>
        <v>26-40</v>
      </c>
      <c r="H49" s="159" t="str">
        <f>VLOOKUP('[1]Banco de Dados'!G47,'AG9-REFERÊNCIA'!U:V,2,0)</f>
        <v>Masculino</v>
      </c>
      <c r="I49" s="159" t="str">
        <f>VLOOKUP('[1]Banco de Dados'!H47,'AG9-REFERÊNCIA'!W:X,2,0)</f>
        <v>4-5 salários</v>
      </c>
    </row>
    <row r="50" spans="1:9" x14ac:dyDescent="0.25">
      <c r="A50" s="141">
        <v>1</v>
      </c>
      <c r="B50" s="158">
        <v>47</v>
      </c>
      <c r="C50" s="159" t="str">
        <f>VLOOKUP('[1]Banco de Dados'!B48,'AG9-REFERÊNCIA'!K:L,2,0)</f>
        <v>Exporadicamente</v>
      </c>
      <c r="D50" s="159" t="str">
        <f>VLOOKUP('[1]Banco de Dados'!C48,'AG9-REFERÊNCIA'!M:N,2,0)</f>
        <v>Maquiagem</v>
      </c>
      <c r="E50" s="159" t="str">
        <f>VLOOKUP('[1]Banco de Dados'!D48,'AG9-REFERÊNCIA'!O:P,2,0)</f>
        <v xml:space="preserve">Hidratante </v>
      </c>
      <c r="F50" s="159" t="str">
        <f>VLOOKUP('[1]Banco de Dados'!E48,'AG9-REFERÊNCIA'!Q:R,2,0)</f>
        <v>Online</v>
      </c>
      <c r="G50" s="159" t="str">
        <f>VLOOKUP('[1]Banco de Dados'!F48,'AG9-REFERÊNCIA'!S:T,2,0)</f>
        <v>18-25</v>
      </c>
      <c r="H50" s="159" t="str">
        <f>VLOOKUP('[1]Banco de Dados'!G48,'AG9-REFERÊNCIA'!U:V,2,0)</f>
        <v>Feminino</v>
      </c>
      <c r="I50" s="159" t="str">
        <f>VLOOKUP('[1]Banco de Dados'!H48,'AG9-REFERÊNCIA'!W:X,2,0)</f>
        <v>4-5 salários</v>
      </c>
    </row>
    <row r="51" spans="1:9" x14ac:dyDescent="0.25">
      <c r="A51" s="141">
        <v>1</v>
      </c>
      <c r="B51" s="158">
        <v>48</v>
      </c>
      <c r="C51" s="159" t="str">
        <f>VLOOKUP('[1]Banco de Dados'!B49,'AG9-REFERÊNCIA'!K:L,2,0)</f>
        <v>Mensalmente</v>
      </c>
      <c r="D51" s="159" t="str">
        <f>VLOOKUP('[1]Banco de Dados'!C49,'AG9-REFERÊNCIA'!M:N,2,0)</f>
        <v>Corpo</v>
      </c>
      <c r="E51" s="159" t="str">
        <f>VLOOKUP('[1]Banco de Dados'!D49,'AG9-REFERÊNCIA'!O:P,2,0)</f>
        <v>Perfumes</v>
      </c>
      <c r="F51" s="159" t="str">
        <f>VLOOKUP('[1]Banco de Dados'!E49,'AG9-REFERÊNCIA'!Q:R,2,0)</f>
        <v>Manhã</v>
      </c>
      <c r="G51" s="159" t="str">
        <f>VLOOKUP('[1]Banco de Dados'!F49,'AG9-REFERÊNCIA'!S:T,2,0)</f>
        <v>26-40</v>
      </c>
      <c r="H51" s="159" t="str">
        <f>VLOOKUP('[1]Banco de Dados'!G49,'AG9-REFERÊNCIA'!U:V,2,0)</f>
        <v>Feminino</v>
      </c>
      <c r="I51" s="159" t="str">
        <f>VLOOKUP('[1]Banco de Dados'!H49,'AG9-REFERÊNCIA'!W:X,2,0)</f>
        <v>1-3 salário</v>
      </c>
    </row>
    <row r="52" spans="1:9" x14ac:dyDescent="0.25">
      <c r="A52" s="141">
        <v>1</v>
      </c>
      <c r="B52" s="158">
        <v>49</v>
      </c>
      <c r="C52" s="159" t="str">
        <f>VLOOKUP('[1]Banco de Dados'!B50,'AG9-REFERÊNCIA'!K:L,2,0)</f>
        <v>Exporadicamente</v>
      </c>
      <c r="D52" s="159" t="str">
        <f>VLOOKUP('[1]Banco de Dados'!C50,'AG9-REFERÊNCIA'!M:N,2,0)</f>
        <v>Maquiagem</v>
      </c>
      <c r="E52" s="159" t="str">
        <f>VLOOKUP('[1]Banco de Dados'!D50,'AG9-REFERÊNCIA'!O:P,2,0)</f>
        <v>Capilares</v>
      </c>
      <c r="F52" s="159" t="str">
        <f>VLOOKUP('[1]Banco de Dados'!E50,'AG9-REFERÊNCIA'!Q:R,2,0)</f>
        <v>Tarde</v>
      </c>
      <c r="G52" s="159" t="str">
        <f>VLOOKUP('[1]Banco de Dados'!F50,'AG9-REFERÊNCIA'!S:T,2,0)</f>
        <v>18-25</v>
      </c>
      <c r="H52" s="159" t="str">
        <f>VLOOKUP('[1]Banco de Dados'!G50,'AG9-REFERÊNCIA'!U:V,2,0)</f>
        <v>Feminino</v>
      </c>
      <c r="I52" s="159" t="str">
        <f>VLOOKUP('[1]Banco de Dados'!H50,'AG9-REFERÊNCIA'!W:X,2,0)</f>
        <v>4-5 salários</v>
      </c>
    </row>
    <row r="53" spans="1:9" x14ac:dyDescent="0.25">
      <c r="A53" s="141">
        <v>1</v>
      </c>
      <c r="B53" s="158">
        <v>50</v>
      </c>
      <c r="C53" s="159" t="str">
        <f>VLOOKUP('[1]Banco de Dados'!B51,'AG9-REFERÊNCIA'!K:L,2,0)</f>
        <v>Mensalmente</v>
      </c>
      <c r="D53" s="159" t="str">
        <f>VLOOKUP('[1]Banco de Dados'!C51,'AG9-REFERÊNCIA'!M:N,2,0)</f>
        <v>Corpo</v>
      </c>
      <c r="E53" s="159" t="str">
        <f>VLOOKUP('[1]Banco de Dados'!D51,'AG9-REFERÊNCIA'!O:P,2,0)</f>
        <v>Batons / Gloss</v>
      </c>
      <c r="F53" s="159" t="str">
        <f>VLOOKUP('[1]Banco de Dados'!E51,'AG9-REFERÊNCIA'!Q:R,2,0)</f>
        <v>Fds/Folga</v>
      </c>
      <c r="G53" s="159" t="str">
        <f>VLOOKUP('[1]Banco de Dados'!F51,'AG9-REFERÊNCIA'!S:T,2,0)</f>
        <v>26-40</v>
      </c>
      <c r="H53" s="159" t="str">
        <f>VLOOKUP('[1]Banco de Dados'!G51,'AG9-REFERÊNCIA'!U:V,2,0)</f>
        <v>Feminino</v>
      </c>
      <c r="I53" s="159" t="str">
        <f>VLOOKUP('[1]Banco de Dados'!H51,'AG9-REFERÊNCIA'!W:X,2,0)</f>
        <v>4-5 salários</v>
      </c>
    </row>
    <row r="54" spans="1:9" x14ac:dyDescent="0.25">
      <c r="A54" s="141">
        <v>1</v>
      </c>
      <c r="B54" s="158">
        <v>51</v>
      </c>
      <c r="C54" s="159" t="str">
        <f>VLOOKUP('[1]Banco de Dados'!B52,'AG9-REFERÊNCIA'!K:L,2,0)</f>
        <v>Semanalmente</v>
      </c>
      <c r="D54" s="159" t="str">
        <f>VLOOKUP('[1]Banco de Dados'!C52,'AG9-REFERÊNCIA'!M:N,2,0)</f>
        <v>Corpo</v>
      </c>
      <c r="E54" s="159" t="str">
        <f>VLOOKUP('[1]Banco de Dados'!D52,'AG9-REFERÊNCIA'!O:P,2,0)</f>
        <v>Pomadas / Gel</v>
      </c>
      <c r="F54" s="159" t="str">
        <f>VLOOKUP('[1]Banco de Dados'!E52,'AG9-REFERÊNCIA'!Q:R,2,0)</f>
        <v>Tarde</v>
      </c>
      <c r="G54" s="159" t="str">
        <f>VLOOKUP('[1]Banco de Dados'!F52,'AG9-REFERÊNCIA'!S:T,2,0)</f>
        <v>18-25</v>
      </c>
      <c r="H54" s="159" t="str">
        <f>VLOOKUP('[1]Banco de Dados'!G52,'AG9-REFERÊNCIA'!U:V,2,0)</f>
        <v>Masculino</v>
      </c>
      <c r="I54" s="159" t="str">
        <f>VLOOKUP('[1]Banco de Dados'!H52,'AG9-REFERÊNCIA'!W:X,2,0)</f>
        <v>4-5 salários</v>
      </c>
    </row>
    <row r="55" spans="1:9" x14ac:dyDescent="0.25">
      <c r="A55" s="141">
        <v>1</v>
      </c>
      <c r="B55" s="158">
        <v>52</v>
      </c>
      <c r="C55" s="159" t="str">
        <f>VLOOKUP('[1]Banco de Dados'!B53,'AG9-REFERÊNCIA'!K:L,2,0)</f>
        <v>Semanalmente</v>
      </c>
      <c r="D55" s="159" t="str">
        <f>VLOOKUP('[1]Banco de Dados'!C53,'AG9-REFERÊNCIA'!M:N,2,0)</f>
        <v>Perfumes</v>
      </c>
      <c r="E55" s="159" t="str">
        <f>VLOOKUP('[1]Banco de Dados'!D53,'AG9-REFERÊNCIA'!O:P,2,0)</f>
        <v>Sombras</v>
      </c>
      <c r="F55" s="159" t="str">
        <f>VLOOKUP('[1]Banco de Dados'!E53,'AG9-REFERÊNCIA'!Q:R,2,0)</f>
        <v>Manhã</v>
      </c>
      <c r="G55" s="159" t="str">
        <f>VLOOKUP('[1]Banco de Dados'!F53,'AG9-REFERÊNCIA'!S:T,2,0)</f>
        <v>26-40</v>
      </c>
      <c r="H55" s="159" t="str">
        <f>VLOOKUP('[1]Banco de Dados'!G53,'AG9-REFERÊNCIA'!U:V,2,0)</f>
        <v>Feminino</v>
      </c>
      <c r="I55" s="159" t="str">
        <f>VLOOKUP('[1]Banco de Dados'!H53,'AG9-REFERÊNCIA'!W:X,2,0)</f>
        <v>4-5 salários</v>
      </c>
    </row>
    <row r="56" spans="1:9" x14ac:dyDescent="0.25">
      <c r="A56" s="141">
        <v>1</v>
      </c>
      <c r="B56" s="158">
        <v>53</v>
      </c>
      <c r="C56" s="159" t="str">
        <f>VLOOKUP('[1]Banco de Dados'!B54,'AG9-REFERÊNCIA'!K:L,2,0)</f>
        <v>Mensalmente</v>
      </c>
      <c r="D56" s="159" t="str">
        <f>VLOOKUP('[1]Banco de Dados'!C54,'AG9-REFERÊNCIA'!M:N,2,0)</f>
        <v>Corpo</v>
      </c>
      <c r="E56" s="159" t="str">
        <f>VLOOKUP('[1]Banco de Dados'!D54,'AG9-REFERÊNCIA'!O:P,2,0)</f>
        <v>Esmaltes</v>
      </c>
      <c r="F56" s="159" t="str">
        <f>VLOOKUP('[1]Banco de Dados'!E54,'AG9-REFERÊNCIA'!Q:R,2,0)</f>
        <v>Tarde</v>
      </c>
      <c r="G56" s="159" t="str">
        <f>VLOOKUP('[1]Banco de Dados'!F54,'AG9-REFERÊNCIA'!S:T,2,0)</f>
        <v>18-25</v>
      </c>
      <c r="H56" s="159" t="str">
        <f>VLOOKUP('[1]Banco de Dados'!G54,'AG9-REFERÊNCIA'!U:V,2,0)</f>
        <v>Feminino</v>
      </c>
      <c r="I56" s="159" t="str">
        <f>VLOOKUP('[1]Banco de Dados'!H54,'AG9-REFERÊNCIA'!W:X,2,0)</f>
        <v>1-3 salário</v>
      </c>
    </row>
    <row r="57" spans="1:9" x14ac:dyDescent="0.25">
      <c r="A57" s="141">
        <v>1</v>
      </c>
      <c r="B57" s="158">
        <v>54</v>
      </c>
      <c r="C57" s="159" t="str">
        <f>VLOOKUP('[1]Banco de Dados'!B55,'AG9-REFERÊNCIA'!K:L,2,0)</f>
        <v>Mensalmente</v>
      </c>
      <c r="D57" s="159" t="str">
        <f>VLOOKUP('[1]Banco de Dados'!C55,'AG9-REFERÊNCIA'!M:N,2,0)</f>
        <v>Maquiagem</v>
      </c>
      <c r="E57" s="159" t="str">
        <f>VLOOKUP('[1]Banco de Dados'!D55,'AG9-REFERÊNCIA'!O:P,2,0)</f>
        <v>Delineador</v>
      </c>
      <c r="F57" s="159" t="str">
        <f>VLOOKUP('[1]Banco de Dados'!E55,'AG9-REFERÊNCIA'!Q:R,2,0)</f>
        <v>Fds/Folga</v>
      </c>
      <c r="G57" s="159" t="str">
        <f>VLOOKUP('[1]Banco de Dados'!F55,'AG9-REFERÊNCIA'!S:T,2,0)</f>
        <v>26-40</v>
      </c>
      <c r="H57" s="159" t="str">
        <f>VLOOKUP('[1]Banco de Dados'!G55,'AG9-REFERÊNCIA'!U:V,2,0)</f>
        <v>Feminino</v>
      </c>
      <c r="I57" s="159" t="str">
        <f>VLOOKUP('[1]Banco de Dados'!H55,'AG9-REFERÊNCIA'!W:X,2,0)</f>
        <v>1-3 salário</v>
      </c>
    </row>
    <row r="58" spans="1:9" x14ac:dyDescent="0.25">
      <c r="A58" s="141">
        <v>1</v>
      </c>
      <c r="B58" s="158">
        <v>55</v>
      </c>
      <c r="C58" s="159" t="str">
        <f>VLOOKUP('[1]Banco de Dados'!B56,'AG9-REFERÊNCIA'!K:L,2,0)</f>
        <v>Mensalmente</v>
      </c>
      <c r="D58" s="159" t="str">
        <f>VLOOKUP('[1]Banco de Dados'!C56,'AG9-REFERÊNCIA'!M:N,2,0)</f>
        <v>Perfumes</v>
      </c>
      <c r="E58" s="159" t="str">
        <f>VLOOKUP('[1]Banco de Dados'!D56,'AG9-REFERÊNCIA'!O:P,2,0)</f>
        <v xml:space="preserve">Base / Pó </v>
      </c>
      <c r="F58" s="159" t="str">
        <f>VLOOKUP('[1]Banco de Dados'!E56,'AG9-REFERÊNCIA'!Q:R,2,0)</f>
        <v>Manhã</v>
      </c>
      <c r="G58" s="159" t="str">
        <f>VLOOKUP('[1]Banco de Dados'!F56,'AG9-REFERÊNCIA'!S:T,2,0)</f>
        <v>18-25</v>
      </c>
      <c r="H58" s="159" t="str">
        <f>VLOOKUP('[1]Banco de Dados'!G56,'AG9-REFERÊNCIA'!U:V,2,0)</f>
        <v>Feminino</v>
      </c>
      <c r="I58" s="159" t="str">
        <f>VLOOKUP('[1]Banco de Dados'!H56,'AG9-REFERÊNCIA'!W:X,2,0)</f>
        <v>1-3 salário</v>
      </c>
    </row>
    <row r="59" spans="1:9" x14ac:dyDescent="0.25">
      <c r="A59" s="141">
        <v>1</v>
      </c>
      <c r="B59" s="158">
        <v>56</v>
      </c>
      <c r="C59" s="159" t="str">
        <f>VLOOKUP('[1]Banco de Dados'!B57,'AG9-REFERÊNCIA'!K:L,2,0)</f>
        <v>Exporadicamente</v>
      </c>
      <c r="D59" s="159" t="str">
        <f>VLOOKUP('[1]Banco de Dados'!C57,'AG9-REFERÊNCIA'!M:N,2,0)</f>
        <v>Corpo</v>
      </c>
      <c r="E59" s="159" t="str">
        <f>VLOOKUP('[1]Banco de Dados'!D57,'AG9-REFERÊNCIA'!O:P,2,0)</f>
        <v>Pomadas / Gel</v>
      </c>
      <c r="F59" s="159" t="str">
        <f>VLOOKUP('[1]Banco de Dados'!E57,'AG9-REFERÊNCIA'!Q:R,2,0)</f>
        <v>Manhã</v>
      </c>
      <c r="G59" s="159" t="str">
        <f>VLOOKUP('[1]Banco de Dados'!F57,'AG9-REFERÊNCIA'!S:T,2,0)</f>
        <v>26-40</v>
      </c>
      <c r="H59" s="159" t="str">
        <f>VLOOKUP('[1]Banco de Dados'!G57,'AG9-REFERÊNCIA'!U:V,2,0)</f>
        <v>Masculino</v>
      </c>
      <c r="I59" s="159" t="str">
        <f>VLOOKUP('[1]Banco de Dados'!H57,'AG9-REFERÊNCIA'!W:X,2,0)</f>
        <v>1-3 salário</v>
      </c>
    </row>
    <row r="60" spans="1:9" x14ac:dyDescent="0.25">
      <c r="A60" s="141">
        <v>1</v>
      </c>
      <c r="B60" s="158">
        <v>57</v>
      </c>
      <c r="C60" s="159" t="str">
        <f>VLOOKUP('[1]Banco de Dados'!B58,'AG9-REFERÊNCIA'!K:L,2,0)</f>
        <v>Semanalmente</v>
      </c>
      <c r="D60" s="159" t="str">
        <f>VLOOKUP('[1]Banco de Dados'!C58,'AG9-REFERÊNCIA'!M:N,2,0)</f>
        <v>Corpo</v>
      </c>
      <c r="E60" s="159" t="str">
        <f>VLOOKUP('[1]Banco de Dados'!D58,'AG9-REFERÊNCIA'!O:P,2,0)</f>
        <v xml:space="preserve">Hidratante </v>
      </c>
      <c r="F60" s="159" t="str">
        <f>VLOOKUP('[1]Banco de Dados'!E58,'AG9-REFERÊNCIA'!Q:R,2,0)</f>
        <v>Fds/Folga</v>
      </c>
      <c r="G60" s="159" t="str">
        <f>VLOOKUP('[1]Banco de Dados'!F58,'AG9-REFERÊNCIA'!S:T,2,0)</f>
        <v>40+</v>
      </c>
      <c r="H60" s="159" t="str">
        <f>VLOOKUP('[1]Banco de Dados'!G58,'AG9-REFERÊNCIA'!U:V,2,0)</f>
        <v>Feminino</v>
      </c>
      <c r="I60" s="159" t="str">
        <f>VLOOKUP('[1]Banco de Dados'!H58,'AG9-REFERÊNCIA'!W:X,2,0)</f>
        <v>6 ou mais</v>
      </c>
    </row>
    <row r="61" spans="1:9" x14ac:dyDescent="0.25">
      <c r="A61" s="141">
        <v>1</v>
      </c>
      <c r="B61" s="158">
        <v>58</v>
      </c>
      <c r="C61" s="159" t="str">
        <f>VLOOKUP('[1]Banco de Dados'!B59,'AG9-REFERÊNCIA'!K:L,2,0)</f>
        <v>Mensalmente</v>
      </c>
      <c r="D61" s="159" t="str">
        <f>VLOOKUP('[1]Banco de Dados'!C59,'AG9-REFERÊNCIA'!M:N,2,0)</f>
        <v>Corpo</v>
      </c>
      <c r="E61" s="159" t="str">
        <f>VLOOKUP('[1]Banco de Dados'!D59,'AG9-REFERÊNCIA'!O:P,2,0)</f>
        <v>Perfumes</v>
      </c>
      <c r="F61" s="159" t="str">
        <f>VLOOKUP('[1]Banco de Dados'!E59,'AG9-REFERÊNCIA'!Q:R,2,0)</f>
        <v>Tarde</v>
      </c>
      <c r="G61" s="159" t="str">
        <f>VLOOKUP('[1]Banco de Dados'!F59,'AG9-REFERÊNCIA'!S:T,2,0)</f>
        <v>18-25</v>
      </c>
      <c r="H61" s="159" t="str">
        <f>VLOOKUP('[1]Banco de Dados'!G59,'AG9-REFERÊNCIA'!U:V,2,0)</f>
        <v>Feminino</v>
      </c>
      <c r="I61" s="159" t="str">
        <f>VLOOKUP('[1]Banco de Dados'!H59,'AG9-REFERÊNCIA'!W:X,2,0)</f>
        <v>1-3 salário</v>
      </c>
    </row>
    <row r="62" spans="1:9" x14ac:dyDescent="0.25">
      <c r="A62" s="141">
        <v>1</v>
      </c>
      <c r="B62" s="158">
        <v>59</v>
      </c>
      <c r="C62" s="159" t="str">
        <f>VLOOKUP('[1]Banco de Dados'!B60,'AG9-REFERÊNCIA'!K:L,2,0)</f>
        <v>Exporadicamente</v>
      </c>
      <c r="D62" s="159" t="str">
        <f>VLOOKUP('[1]Banco de Dados'!C60,'AG9-REFERÊNCIA'!M:N,2,0)</f>
        <v>Perfumes</v>
      </c>
      <c r="E62" s="159" t="str">
        <f>VLOOKUP('[1]Banco de Dados'!D60,'AG9-REFERÊNCIA'!O:P,2,0)</f>
        <v>Batons / Gloss</v>
      </c>
      <c r="F62" s="159" t="str">
        <f>VLOOKUP('[1]Banco de Dados'!E60,'AG9-REFERÊNCIA'!Q:R,2,0)</f>
        <v>Fds/Folga</v>
      </c>
      <c r="G62" s="159" t="str">
        <f>VLOOKUP('[1]Banco de Dados'!F60,'AG9-REFERÊNCIA'!S:T,2,0)</f>
        <v>26-40</v>
      </c>
      <c r="H62" s="159" t="str">
        <f>VLOOKUP('[1]Banco de Dados'!G60,'AG9-REFERÊNCIA'!U:V,2,0)</f>
        <v>Feminino</v>
      </c>
      <c r="I62" s="159" t="str">
        <f>VLOOKUP('[1]Banco de Dados'!H60,'AG9-REFERÊNCIA'!W:X,2,0)</f>
        <v>1-3 salário</v>
      </c>
    </row>
    <row r="63" spans="1:9" x14ac:dyDescent="0.25">
      <c r="A63" s="141">
        <v>1</v>
      </c>
      <c r="B63" s="158">
        <v>60</v>
      </c>
      <c r="C63" s="159" t="str">
        <f>VLOOKUP('[1]Banco de Dados'!B61,'AG9-REFERÊNCIA'!K:L,2,0)</f>
        <v>Semanalmente</v>
      </c>
      <c r="D63" s="159" t="str">
        <f>VLOOKUP('[1]Banco de Dados'!C61,'AG9-REFERÊNCIA'!M:N,2,0)</f>
        <v>Corpo</v>
      </c>
      <c r="E63" s="159" t="str">
        <f>VLOOKUP('[1]Banco de Dados'!D61,'AG9-REFERÊNCIA'!O:P,2,0)</f>
        <v>Capilares</v>
      </c>
      <c r="F63" s="159" t="str">
        <f>VLOOKUP('[1]Banco de Dados'!E61,'AG9-REFERÊNCIA'!Q:R,2,0)</f>
        <v>Online</v>
      </c>
      <c r="G63" s="159" t="str">
        <f>VLOOKUP('[1]Banco de Dados'!F61,'AG9-REFERÊNCIA'!S:T,2,0)</f>
        <v>18-25</v>
      </c>
      <c r="H63" s="159" t="str">
        <f>VLOOKUP('[1]Banco de Dados'!G61,'AG9-REFERÊNCIA'!U:V,2,0)</f>
        <v>Masculino</v>
      </c>
      <c r="I63" s="159" t="str">
        <f>VLOOKUP('[1]Banco de Dados'!H61,'AG9-REFERÊNCIA'!W:X,2,0)</f>
        <v>6 ou mais</v>
      </c>
    </row>
    <row r="64" spans="1:9" x14ac:dyDescent="0.25">
      <c r="A64" s="141">
        <v>1</v>
      </c>
      <c r="B64" s="158">
        <v>61</v>
      </c>
      <c r="C64" s="159" t="str">
        <f>VLOOKUP('[1]Banco de Dados'!B62,'AG9-REFERÊNCIA'!K:L,2,0)</f>
        <v>Mensalmente</v>
      </c>
      <c r="D64" s="159" t="str">
        <f>VLOOKUP('[1]Banco de Dados'!C62,'AG9-REFERÊNCIA'!M:N,2,0)</f>
        <v>Maquiagem</v>
      </c>
      <c r="E64" s="159" t="str">
        <f>VLOOKUP('[1]Banco de Dados'!D62,'AG9-REFERÊNCIA'!O:P,2,0)</f>
        <v xml:space="preserve">Hidratante </v>
      </c>
      <c r="F64" s="159" t="str">
        <f>VLOOKUP('[1]Banco de Dados'!E62,'AG9-REFERÊNCIA'!Q:R,2,0)</f>
        <v>Fds/Folga</v>
      </c>
      <c r="G64" s="159" t="str">
        <f>VLOOKUP('[1]Banco de Dados'!F62,'AG9-REFERÊNCIA'!S:T,2,0)</f>
        <v>40+</v>
      </c>
      <c r="H64" s="159" t="str">
        <f>VLOOKUP('[1]Banco de Dados'!G62,'AG9-REFERÊNCIA'!U:V,2,0)</f>
        <v>Feminino</v>
      </c>
      <c r="I64" s="159" t="str">
        <f>VLOOKUP('[1]Banco de Dados'!H62,'AG9-REFERÊNCIA'!W:X,2,0)</f>
        <v>1-3 salário</v>
      </c>
    </row>
    <row r="65" spans="1:9" x14ac:dyDescent="0.25">
      <c r="A65" s="141">
        <v>1</v>
      </c>
      <c r="B65" s="158">
        <v>62</v>
      </c>
      <c r="C65" s="159" t="str">
        <f>VLOOKUP('[1]Banco de Dados'!B63,'AG9-REFERÊNCIA'!K:L,2,0)</f>
        <v>Exporadicamente</v>
      </c>
      <c r="D65" s="159" t="str">
        <f>VLOOKUP('[1]Banco de Dados'!C63,'AG9-REFERÊNCIA'!M:N,2,0)</f>
        <v>Corpo</v>
      </c>
      <c r="E65" s="159" t="str">
        <f>VLOOKUP('[1]Banco de Dados'!D63,'AG9-REFERÊNCIA'!O:P,2,0)</f>
        <v>Perfumes</v>
      </c>
      <c r="F65" s="159" t="str">
        <f>VLOOKUP('[1]Banco de Dados'!E63,'AG9-REFERÊNCIA'!Q:R,2,0)</f>
        <v>Manhã</v>
      </c>
      <c r="G65" s="159" t="str">
        <f>VLOOKUP('[1]Banco de Dados'!F63,'AG9-REFERÊNCIA'!S:T,2,0)</f>
        <v>18-25</v>
      </c>
      <c r="H65" s="159" t="str">
        <f>VLOOKUP('[1]Banco de Dados'!G63,'AG9-REFERÊNCIA'!U:V,2,0)</f>
        <v>Feminino</v>
      </c>
      <c r="I65" s="159" t="str">
        <f>VLOOKUP('[1]Banco de Dados'!H63,'AG9-REFERÊNCIA'!W:X,2,0)</f>
        <v>1-3 salário</v>
      </c>
    </row>
    <row r="66" spans="1:9" x14ac:dyDescent="0.25">
      <c r="A66" s="141">
        <v>1</v>
      </c>
      <c r="B66" s="158">
        <v>63</v>
      </c>
      <c r="C66" s="159" t="str">
        <f>VLOOKUP('[1]Banco de Dados'!B64,'AG9-REFERÊNCIA'!K:L,2,0)</f>
        <v>Semanalmente</v>
      </c>
      <c r="D66" s="159" t="str">
        <f>VLOOKUP('[1]Banco de Dados'!C64,'AG9-REFERÊNCIA'!M:N,2,0)</f>
        <v>Pele</v>
      </c>
      <c r="E66" s="159" t="str">
        <f>VLOOKUP('[1]Banco de Dados'!D64,'AG9-REFERÊNCIA'!O:P,2,0)</f>
        <v>Capilares</v>
      </c>
      <c r="F66" s="159" t="str">
        <f>VLOOKUP('[1]Banco de Dados'!E64,'AG9-REFERÊNCIA'!Q:R,2,0)</f>
        <v>Manhã</v>
      </c>
      <c r="G66" s="159" t="str">
        <f>VLOOKUP('[1]Banco de Dados'!F64,'AG9-REFERÊNCIA'!S:T,2,0)</f>
        <v>26-40</v>
      </c>
      <c r="H66" s="159" t="str">
        <f>VLOOKUP('[1]Banco de Dados'!G64,'AG9-REFERÊNCIA'!U:V,2,0)</f>
        <v>Feminino</v>
      </c>
      <c r="I66" s="159" t="str">
        <f>VLOOKUP('[1]Banco de Dados'!H64,'AG9-REFERÊNCIA'!W:X,2,0)</f>
        <v>1-3 salário</v>
      </c>
    </row>
    <row r="67" spans="1:9" x14ac:dyDescent="0.25">
      <c r="A67" s="141">
        <v>1</v>
      </c>
      <c r="B67" s="158">
        <v>64</v>
      </c>
      <c r="C67" s="159" t="str">
        <f>VLOOKUP('[1]Banco de Dados'!B65,'AG9-REFERÊNCIA'!K:L,2,0)</f>
        <v>Mensalmente</v>
      </c>
      <c r="D67" s="159" t="str">
        <f>VLOOKUP('[1]Banco de Dados'!C65,'AG9-REFERÊNCIA'!M:N,2,0)</f>
        <v>Perfumes</v>
      </c>
      <c r="E67" s="159" t="str">
        <f>VLOOKUP('[1]Banco de Dados'!D65,'AG9-REFERÊNCIA'!O:P,2,0)</f>
        <v>Batons / Gloss</v>
      </c>
      <c r="F67" s="159" t="str">
        <f>VLOOKUP('[1]Banco de Dados'!E65,'AG9-REFERÊNCIA'!Q:R,2,0)</f>
        <v>Manhã</v>
      </c>
      <c r="G67" s="159" t="str">
        <f>VLOOKUP('[1]Banco de Dados'!F65,'AG9-REFERÊNCIA'!S:T,2,0)</f>
        <v>18-25</v>
      </c>
      <c r="H67" s="159" t="str">
        <f>VLOOKUP('[1]Banco de Dados'!G65,'AG9-REFERÊNCIA'!U:V,2,0)</f>
        <v>Feminino</v>
      </c>
      <c r="I67" s="159" t="str">
        <f>VLOOKUP('[1]Banco de Dados'!H65,'AG9-REFERÊNCIA'!W:X,2,0)</f>
        <v>6 ou mais</v>
      </c>
    </row>
    <row r="68" spans="1:9" x14ac:dyDescent="0.25">
      <c r="A68" s="141">
        <v>1</v>
      </c>
      <c r="B68" s="158">
        <v>65</v>
      </c>
      <c r="C68" s="159" t="str">
        <f>VLOOKUP('[1]Banco de Dados'!B66,'AG9-REFERÊNCIA'!K:L,2,0)</f>
        <v>Exporadicamente</v>
      </c>
      <c r="D68" s="159" t="str">
        <f>VLOOKUP('[1]Banco de Dados'!C66,'AG9-REFERÊNCIA'!M:N,2,0)</f>
        <v>Corpo</v>
      </c>
      <c r="E68" s="159" t="str">
        <f>VLOOKUP('[1]Banco de Dados'!D66,'AG9-REFERÊNCIA'!O:P,2,0)</f>
        <v>Perfumes</v>
      </c>
      <c r="F68" s="159" t="str">
        <f>VLOOKUP('[1]Banco de Dados'!E66,'AG9-REFERÊNCIA'!Q:R,2,0)</f>
        <v>Tarde</v>
      </c>
      <c r="G68" s="159" t="str">
        <f>VLOOKUP('[1]Banco de Dados'!F66,'AG9-REFERÊNCIA'!S:T,2,0)</f>
        <v>26-40</v>
      </c>
      <c r="H68" s="159" t="str">
        <f>VLOOKUP('[1]Banco de Dados'!G66,'AG9-REFERÊNCIA'!U:V,2,0)</f>
        <v>Feminino</v>
      </c>
      <c r="I68" s="159" t="str">
        <f>VLOOKUP('[1]Banco de Dados'!H66,'AG9-REFERÊNCIA'!W:X,2,0)</f>
        <v>1-3 salário</v>
      </c>
    </row>
    <row r="69" spans="1:9" x14ac:dyDescent="0.25">
      <c r="A69" s="141">
        <v>1</v>
      </c>
      <c r="B69" s="158">
        <v>66</v>
      </c>
      <c r="C69" s="159" t="str">
        <f>VLOOKUP('[1]Banco de Dados'!B67,'AG9-REFERÊNCIA'!K:L,2,0)</f>
        <v>Mensalmente</v>
      </c>
      <c r="D69" s="159" t="str">
        <f>VLOOKUP('[1]Banco de Dados'!C67,'AG9-REFERÊNCIA'!M:N,2,0)</f>
        <v>Pele</v>
      </c>
      <c r="E69" s="159" t="str">
        <f>VLOOKUP('[1]Banco de Dados'!D67,'AG9-REFERÊNCIA'!O:P,2,0)</f>
        <v>Perfumes</v>
      </c>
      <c r="F69" s="159" t="str">
        <f>VLOOKUP('[1]Banco de Dados'!E67,'AG9-REFERÊNCIA'!Q:R,2,0)</f>
        <v>Online</v>
      </c>
      <c r="G69" s="159" t="str">
        <f>VLOOKUP('[1]Banco de Dados'!F67,'AG9-REFERÊNCIA'!S:T,2,0)</f>
        <v>18-25</v>
      </c>
      <c r="H69" s="159" t="str">
        <f>VLOOKUP('[1]Banco de Dados'!G67,'AG9-REFERÊNCIA'!U:V,2,0)</f>
        <v>Feminino</v>
      </c>
      <c r="I69" s="159" t="str">
        <f>VLOOKUP('[1]Banco de Dados'!H67,'AG9-REFERÊNCIA'!W:X,2,0)</f>
        <v>1-3 salário</v>
      </c>
    </row>
    <row r="70" spans="1:9" x14ac:dyDescent="0.25">
      <c r="A70" s="141">
        <v>1</v>
      </c>
      <c r="B70" s="158">
        <v>67</v>
      </c>
      <c r="C70" s="159" t="str">
        <f>VLOOKUP('[1]Banco de Dados'!B68,'AG9-REFERÊNCIA'!K:L,2,0)</f>
        <v>Mensalmente</v>
      </c>
      <c r="D70" s="159" t="str">
        <f>VLOOKUP('[1]Banco de Dados'!C68,'AG9-REFERÊNCIA'!M:N,2,0)</f>
        <v>Perfumes</v>
      </c>
      <c r="E70" s="159" t="str">
        <f>VLOOKUP('[1]Banco de Dados'!D68,'AG9-REFERÊNCIA'!O:P,2,0)</f>
        <v xml:space="preserve">Base / Pó </v>
      </c>
      <c r="F70" s="159" t="str">
        <f>VLOOKUP('[1]Banco de Dados'!E68,'AG9-REFERÊNCIA'!Q:R,2,0)</f>
        <v>Manhã</v>
      </c>
      <c r="G70" s="159" t="str">
        <f>VLOOKUP('[1]Banco de Dados'!F68,'AG9-REFERÊNCIA'!S:T,2,0)</f>
        <v>26-40</v>
      </c>
      <c r="H70" s="159" t="str">
        <f>VLOOKUP('[1]Banco de Dados'!G68,'AG9-REFERÊNCIA'!U:V,2,0)</f>
        <v>Feminino</v>
      </c>
      <c r="I70" s="159" t="str">
        <f>VLOOKUP('[1]Banco de Dados'!H68,'AG9-REFERÊNCIA'!W:X,2,0)</f>
        <v>4-5 salários</v>
      </c>
    </row>
    <row r="71" spans="1:9" x14ac:dyDescent="0.25">
      <c r="A71" s="141">
        <v>1</v>
      </c>
      <c r="B71" s="158">
        <v>68</v>
      </c>
      <c r="C71" s="159" t="str">
        <f>VLOOKUP('[1]Banco de Dados'!B69,'AG9-REFERÊNCIA'!K:L,2,0)</f>
        <v>Mensalmente</v>
      </c>
      <c r="D71" s="159" t="str">
        <f>VLOOKUP('[1]Banco de Dados'!C69,'AG9-REFERÊNCIA'!M:N,2,0)</f>
        <v>Perfumes</v>
      </c>
      <c r="E71" s="159" t="str">
        <f>VLOOKUP('[1]Banco de Dados'!D69,'AG9-REFERÊNCIA'!O:P,2,0)</f>
        <v>Pomadas / Gel</v>
      </c>
      <c r="F71" s="159" t="str">
        <f>VLOOKUP('[1]Banco de Dados'!E69,'AG9-REFERÊNCIA'!Q:R,2,0)</f>
        <v>Online</v>
      </c>
      <c r="G71" s="159" t="str">
        <f>VLOOKUP('[1]Banco de Dados'!F69,'AG9-REFERÊNCIA'!S:T,2,0)</f>
        <v>18-25</v>
      </c>
      <c r="H71" s="159" t="str">
        <f>VLOOKUP('[1]Banco de Dados'!G69,'AG9-REFERÊNCIA'!U:V,2,0)</f>
        <v>Masculino</v>
      </c>
      <c r="I71" s="159" t="str">
        <f>VLOOKUP('[1]Banco de Dados'!H69,'AG9-REFERÊNCIA'!W:X,2,0)</f>
        <v>4-5 salários</v>
      </c>
    </row>
    <row r="72" spans="1:9" x14ac:dyDescent="0.25">
      <c r="A72" s="141">
        <v>1</v>
      </c>
      <c r="B72" s="158">
        <v>69</v>
      </c>
      <c r="C72" s="159" t="str">
        <f>VLOOKUP('[1]Banco de Dados'!B70,'AG9-REFERÊNCIA'!K:L,2,0)</f>
        <v>Semanalmente</v>
      </c>
      <c r="D72" s="159" t="str">
        <f>VLOOKUP('[1]Banco de Dados'!C70,'AG9-REFERÊNCIA'!M:N,2,0)</f>
        <v>Corpo</v>
      </c>
      <c r="E72" s="159" t="str">
        <f>VLOOKUP('[1]Banco de Dados'!D70,'AG9-REFERÊNCIA'!O:P,2,0)</f>
        <v>Esmaltes</v>
      </c>
      <c r="F72" s="159" t="str">
        <f>VLOOKUP('[1]Banco de Dados'!E70,'AG9-REFERÊNCIA'!Q:R,2,0)</f>
        <v>Manhã</v>
      </c>
      <c r="G72" s="159" t="str">
        <f>VLOOKUP('[1]Banco de Dados'!F70,'AG9-REFERÊNCIA'!S:T,2,0)</f>
        <v>18-25</v>
      </c>
      <c r="H72" s="159" t="str">
        <f>VLOOKUP('[1]Banco de Dados'!G70,'AG9-REFERÊNCIA'!U:V,2,0)</f>
        <v>Feminino</v>
      </c>
      <c r="I72" s="159" t="str">
        <f>VLOOKUP('[1]Banco de Dados'!H70,'AG9-REFERÊNCIA'!W:X,2,0)</f>
        <v>6 ou mais</v>
      </c>
    </row>
    <row r="73" spans="1:9" x14ac:dyDescent="0.25">
      <c r="A73" s="141">
        <v>1</v>
      </c>
      <c r="B73" s="158">
        <v>70</v>
      </c>
      <c r="C73" s="159" t="str">
        <f>VLOOKUP('[1]Banco de Dados'!B71,'AG9-REFERÊNCIA'!K:L,2,0)</f>
        <v>Mensalmente</v>
      </c>
      <c r="D73" s="159" t="str">
        <f>VLOOKUP('[1]Banco de Dados'!C71,'AG9-REFERÊNCIA'!M:N,2,0)</f>
        <v>Maquiagem</v>
      </c>
      <c r="E73" s="159" t="str">
        <f>VLOOKUP('[1]Banco de Dados'!D71,'AG9-REFERÊNCIA'!O:P,2,0)</f>
        <v>Delineador</v>
      </c>
      <c r="F73" s="159" t="str">
        <f>VLOOKUP('[1]Banco de Dados'!E71,'AG9-REFERÊNCIA'!Q:R,2,0)</f>
        <v>Tarde</v>
      </c>
      <c r="G73" s="159" t="str">
        <f>VLOOKUP('[1]Banco de Dados'!F71,'AG9-REFERÊNCIA'!S:T,2,0)</f>
        <v>18-25</v>
      </c>
      <c r="H73" s="159" t="str">
        <f>VLOOKUP('[1]Banco de Dados'!G71,'AG9-REFERÊNCIA'!U:V,2,0)</f>
        <v>Feminino</v>
      </c>
      <c r="I73" s="159" t="str">
        <f>VLOOKUP('[1]Banco de Dados'!H71,'AG9-REFERÊNCIA'!W:X,2,0)</f>
        <v>1-3 salário</v>
      </c>
    </row>
    <row r="74" spans="1:9" x14ac:dyDescent="0.25">
      <c r="A74" s="141">
        <v>1</v>
      </c>
      <c r="B74" s="158">
        <v>71</v>
      </c>
      <c r="C74" s="159" t="str">
        <f>VLOOKUP('[1]Banco de Dados'!B72,'AG9-REFERÊNCIA'!K:L,2,0)</f>
        <v>Mensalmente</v>
      </c>
      <c r="D74" s="159" t="str">
        <f>VLOOKUP('[1]Banco de Dados'!C72,'AG9-REFERÊNCIA'!M:N,2,0)</f>
        <v>Perfumes</v>
      </c>
      <c r="E74" s="159" t="str">
        <f>VLOOKUP('[1]Banco de Dados'!D72,'AG9-REFERÊNCIA'!O:P,2,0)</f>
        <v>Sombras</v>
      </c>
      <c r="F74" s="159" t="str">
        <f>VLOOKUP('[1]Banco de Dados'!E72,'AG9-REFERÊNCIA'!Q:R,2,0)</f>
        <v>Fds/Folga</v>
      </c>
      <c r="G74" s="159" t="str">
        <f>VLOOKUP('[1]Banco de Dados'!F72,'AG9-REFERÊNCIA'!S:T,2,0)</f>
        <v>26-40</v>
      </c>
      <c r="H74" s="159" t="str">
        <f>VLOOKUP('[1]Banco de Dados'!G72,'AG9-REFERÊNCIA'!U:V,2,0)</f>
        <v>Feminino</v>
      </c>
      <c r="I74" s="159" t="str">
        <f>VLOOKUP('[1]Banco de Dados'!H72,'AG9-REFERÊNCIA'!W:X,2,0)</f>
        <v>4-5 salários</v>
      </c>
    </row>
    <row r="75" spans="1:9" x14ac:dyDescent="0.25">
      <c r="A75" s="141">
        <v>1</v>
      </c>
      <c r="B75" s="158">
        <v>72</v>
      </c>
      <c r="C75" s="159" t="str">
        <f>VLOOKUP('[1]Banco de Dados'!B73,'AG9-REFERÊNCIA'!K:L,2,0)</f>
        <v>Semanalmente</v>
      </c>
      <c r="D75" s="159" t="str">
        <f>VLOOKUP('[1]Banco de Dados'!C73,'AG9-REFERÊNCIA'!M:N,2,0)</f>
        <v>Corpo</v>
      </c>
      <c r="E75" s="159" t="str">
        <f>VLOOKUP('[1]Banco de Dados'!D73,'AG9-REFERÊNCIA'!O:P,2,0)</f>
        <v>Capilares</v>
      </c>
      <c r="F75" s="159" t="str">
        <f>VLOOKUP('[1]Banco de Dados'!E73,'AG9-REFERÊNCIA'!Q:R,2,0)</f>
        <v>Manhã</v>
      </c>
      <c r="G75" s="159" t="str">
        <f>VLOOKUP('[1]Banco de Dados'!F73,'AG9-REFERÊNCIA'!S:T,2,0)</f>
        <v>18-25</v>
      </c>
      <c r="H75" s="159" t="str">
        <f>VLOOKUP('[1]Banco de Dados'!G73,'AG9-REFERÊNCIA'!U:V,2,0)</f>
        <v>Feminino</v>
      </c>
      <c r="I75" s="159" t="str">
        <f>VLOOKUP('[1]Banco de Dados'!H73,'AG9-REFERÊNCIA'!W:X,2,0)</f>
        <v>6 ou mais</v>
      </c>
    </row>
    <row r="76" spans="1:9" x14ac:dyDescent="0.25">
      <c r="A76" s="141">
        <v>1</v>
      </c>
      <c r="B76" s="158">
        <v>73</v>
      </c>
      <c r="C76" s="159" t="str">
        <f>VLOOKUP('[1]Banco de Dados'!B74,'AG9-REFERÊNCIA'!K:L,2,0)</f>
        <v>Mensalmente</v>
      </c>
      <c r="D76" s="159" t="str">
        <f>VLOOKUP('[1]Banco de Dados'!C74,'AG9-REFERÊNCIA'!M:N,2,0)</f>
        <v>Corpo</v>
      </c>
      <c r="E76" s="159" t="str">
        <f>VLOOKUP('[1]Banco de Dados'!D74,'AG9-REFERÊNCIA'!O:P,2,0)</f>
        <v>Batons / Gloss</v>
      </c>
      <c r="F76" s="159" t="str">
        <f>VLOOKUP('[1]Banco de Dados'!E74,'AG9-REFERÊNCIA'!Q:R,2,0)</f>
        <v>Manhã</v>
      </c>
      <c r="G76" s="159" t="str">
        <f>VLOOKUP('[1]Banco de Dados'!F74,'AG9-REFERÊNCIA'!S:T,2,0)</f>
        <v>26-40</v>
      </c>
      <c r="H76" s="159" t="str">
        <f>VLOOKUP('[1]Banco de Dados'!G74,'AG9-REFERÊNCIA'!U:V,2,0)</f>
        <v>Feminino</v>
      </c>
      <c r="I76" s="159" t="str">
        <f>VLOOKUP('[1]Banco de Dados'!H74,'AG9-REFERÊNCIA'!W:X,2,0)</f>
        <v>1-3 salário</v>
      </c>
    </row>
    <row r="77" spans="1:9" x14ac:dyDescent="0.25">
      <c r="A77" s="141">
        <v>1</v>
      </c>
      <c r="B77" s="158">
        <v>74</v>
      </c>
      <c r="C77" s="159" t="str">
        <f>VLOOKUP('[1]Banco de Dados'!B75,'AG9-REFERÊNCIA'!K:L,2,0)</f>
        <v>Semanalmente</v>
      </c>
      <c r="D77" s="159" t="str">
        <f>VLOOKUP('[1]Banco de Dados'!C75,'AG9-REFERÊNCIA'!M:N,2,0)</f>
        <v>Maquiagem</v>
      </c>
      <c r="E77" s="159" t="str">
        <f>VLOOKUP('[1]Banco de Dados'!D75,'AG9-REFERÊNCIA'!O:P,2,0)</f>
        <v>Capilares</v>
      </c>
      <c r="F77" s="159" t="str">
        <f>VLOOKUP('[1]Banco de Dados'!E75,'AG9-REFERÊNCIA'!Q:R,2,0)</f>
        <v>Tarde</v>
      </c>
      <c r="G77" s="159" t="str">
        <f>VLOOKUP('[1]Banco de Dados'!F75,'AG9-REFERÊNCIA'!S:T,2,0)</f>
        <v>18-25</v>
      </c>
      <c r="H77" s="159" t="str">
        <f>VLOOKUP('[1]Banco de Dados'!G75,'AG9-REFERÊNCIA'!U:V,2,0)</f>
        <v>Feminino</v>
      </c>
      <c r="I77" s="159" t="str">
        <f>VLOOKUP('[1]Banco de Dados'!H75,'AG9-REFERÊNCIA'!W:X,2,0)</f>
        <v>4-5 salários</v>
      </c>
    </row>
    <row r="78" spans="1:9" x14ac:dyDescent="0.25">
      <c r="A78" s="141">
        <v>1</v>
      </c>
      <c r="B78" s="158">
        <v>75</v>
      </c>
      <c r="C78" s="159" t="str">
        <f>VLOOKUP('[1]Banco de Dados'!B76,'AG9-REFERÊNCIA'!K:L,2,0)</f>
        <v>Mensalmente</v>
      </c>
      <c r="D78" s="159" t="str">
        <f>VLOOKUP('[1]Banco de Dados'!C76,'AG9-REFERÊNCIA'!M:N,2,0)</f>
        <v>Pele</v>
      </c>
      <c r="E78" s="159" t="str">
        <f>VLOOKUP('[1]Banco de Dados'!D76,'AG9-REFERÊNCIA'!O:P,2,0)</f>
        <v xml:space="preserve">Hidratante </v>
      </c>
      <c r="F78" s="159" t="str">
        <f>VLOOKUP('[1]Banco de Dados'!E76,'AG9-REFERÊNCIA'!Q:R,2,0)</f>
        <v>Fds/Folga</v>
      </c>
      <c r="G78" s="159" t="str">
        <f>VLOOKUP('[1]Banco de Dados'!F76,'AG9-REFERÊNCIA'!S:T,2,0)</f>
        <v>40+</v>
      </c>
      <c r="H78" s="159" t="str">
        <f>VLOOKUP('[1]Banco de Dados'!G76,'AG9-REFERÊNCIA'!U:V,2,0)</f>
        <v>Feminino</v>
      </c>
      <c r="I78" s="159" t="str">
        <f>VLOOKUP('[1]Banco de Dados'!H76,'AG9-REFERÊNCIA'!W:X,2,0)</f>
        <v>1-3 salário</v>
      </c>
    </row>
    <row r="79" spans="1:9" x14ac:dyDescent="0.25">
      <c r="A79" s="141">
        <v>1</v>
      </c>
      <c r="B79" s="158">
        <v>76</v>
      </c>
      <c r="C79" s="159" t="str">
        <f>VLOOKUP('[1]Banco de Dados'!B77,'AG9-REFERÊNCIA'!K:L,2,0)</f>
        <v>Semanalmente</v>
      </c>
      <c r="D79" s="159" t="str">
        <f>VLOOKUP('[1]Banco de Dados'!C77,'AG9-REFERÊNCIA'!M:N,2,0)</f>
        <v>Maquiagem</v>
      </c>
      <c r="E79" s="159" t="str">
        <f>VLOOKUP('[1]Banco de Dados'!D77,'AG9-REFERÊNCIA'!O:P,2,0)</f>
        <v>Perfumes</v>
      </c>
      <c r="F79" s="159" t="str">
        <f>VLOOKUP('[1]Banco de Dados'!E77,'AG9-REFERÊNCIA'!Q:R,2,0)</f>
        <v>Fds/Folga</v>
      </c>
      <c r="G79" s="159" t="str">
        <f>VLOOKUP('[1]Banco de Dados'!F77,'AG9-REFERÊNCIA'!S:T,2,0)</f>
        <v>26-40</v>
      </c>
      <c r="H79" s="159" t="str">
        <f>VLOOKUP('[1]Banco de Dados'!G77,'AG9-REFERÊNCIA'!U:V,2,0)</f>
        <v>Feminino</v>
      </c>
      <c r="I79" s="159" t="str">
        <f>VLOOKUP('[1]Banco de Dados'!H77,'AG9-REFERÊNCIA'!W:X,2,0)</f>
        <v>1-3 salário</v>
      </c>
    </row>
    <row r="80" spans="1:9" x14ac:dyDescent="0.25">
      <c r="A80" s="141">
        <v>1</v>
      </c>
      <c r="B80" s="158">
        <v>77</v>
      </c>
      <c r="C80" s="159" t="str">
        <f>VLOOKUP('[1]Banco de Dados'!B78,'AG9-REFERÊNCIA'!K:L,2,0)</f>
        <v>Exporadicamente</v>
      </c>
      <c r="D80" s="159" t="str">
        <f>VLOOKUP('[1]Banco de Dados'!C78,'AG9-REFERÊNCIA'!M:N,2,0)</f>
        <v>Perfumes</v>
      </c>
      <c r="E80" s="159" t="str">
        <f>VLOOKUP('[1]Banco de Dados'!D78,'AG9-REFERÊNCIA'!O:P,2,0)</f>
        <v>Capilares</v>
      </c>
      <c r="F80" s="159" t="str">
        <f>VLOOKUP('[1]Banco de Dados'!E78,'AG9-REFERÊNCIA'!Q:R,2,0)</f>
        <v>Manhã</v>
      </c>
      <c r="G80" s="159" t="str">
        <f>VLOOKUP('[1]Banco de Dados'!F78,'AG9-REFERÊNCIA'!S:T,2,0)</f>
        <v>26-40</v>
      </c>
      <c r="H80" s="159" t="str">
        <f>VLOOKUP('[1]Banco de Dados'!G78,'AG9-REFERÊNCIA'!U:V,2,0)</f>
        <v>Masculino</v>
      </c>
      <c r="I80" s="159" t="str">
        <f>VLOOKUP('[1]Banco de Dados'!H78,'AG9-REFERÊNCIA'!W:X,2,0)</f>
        <v>1-3 salário</v>
      </c>
    </row>
    <row r="81" spans="1:9" x14ac:dyDescent="0.25">
      <c r="A81" s="141">
        <v>1</v>
      </c>
      <c r="B81" s="158">
        <v>78</v>
      </c>
      <c r="C81" s="159" t="str">
        <f>VLOOKUP('[1]Banco de Dados'!B79,'AG9-REFERÊNCIA'!K:L,2,0)</f>
        <v>Mensalmente</v>
      </c>
      <c r="D81" s="159" t="str">
        <f>VLOOKUP('[1]Banco de Dados'!C79,'AG9-REFERÊNCIA'!M:N,2,0)</f>
        <v>Corpo</v>
      </c>
      <c r="E81" s="159" t="str">
        <f>VLOOKUP('[1]Banco de Dados'!D79,'AG9-REFERÊNCIA'!O:P,2,0)</f>
        <v>Batons / Gloss</v>
      </c>
      <c r="F81" s="159" t="str">
        <f>VLOOKUP('[1]Banco de Dados'!E79,'AG9-REFERÊNCIA'!Q:R,2,0)</f>
        <v>Online</v>
      </c>
      <c r="G81" s="159" t="str">
        <f>VLOOKUP('[1]Banco de Dados'!F79,'AG9-REFERÊNCIA'!S:T,2,0)</f>
        <v>18-25</v>
      </c>
      <c r="H81" s="159" t="str">
        <f>VLOOKUP('[1]Banco de Dados'!G79,'AG9-REFERÊNCIA'!U:V,2,0)</f>
        <v>Feminino</v>
      </c>
      <c r="I81" s="159" t="str">
        <f>VLOOKUP('[1]Banco de Dados'!H79,'AG9-REFERÊNCIA'!W:X,2,0)</f>
        <v>6 ou mais</v>
      </c>
    </row>
    <row r="82" spans="1:9" x14ac:dyDescent="0.25">
      <c r="A82" s="141">
        <v>1</v>
      </c>
      <c r="B82" s="158">
        <v>79</v>
      </c>
      <c r="C82" s="159" t="str">
        <f>VLOOKUP('[1]Banco de Dados'!B80,'AG9-REFERÊNCIA'!K:L,2,0)</f>
        <v>Mensalmente</v>
      </c>
      <c r="D82" s="159" t="str">
        <f>VLOOKUP('[1]Banco de Dados'!C80,'AG9-REFERÊNCIA'!M:N,2,0)</f>
        <v>Perfumes</v>
      </c>
      <c r="E82" s="159" t="str">
        <f>VLOOKUP('[1]Banco de Dados'!D80,'AG9-REFERÊNCIA'!O:P,2,0)</f>
        <v>Pomadas / Gel</v>
      </c>
      <c r="F82" s="159" t="str">
        <f>VLOOKUP('[1]Banco de Dados'!E80,'AG9-REFERÊNCIA'!Q:R,2,0)</f>
        <v>Fds/Folga</v>
      </c>
      <c r="G82" s="159" t="str">
        <f>VLOOKUP('[1]Banco de Dados'!F80,'AG9-REFERÊNCIA'!S:T,2,0)</f>
        <v>40+</v>
      </c>
      <c r="H82" s="159" t="str">
        <f>VLOOKUP('[1]Banco de Dados'!G80,'AG9-REFERÊNCIA'!U:V,2,0)</f>
        <v>Masculino</v>
      </c>
      <c r="I82" s="159" t="str">
        <f>VLOOKUP('[1]Banco de Dados'!H80,'AG9-REFERÊNCIA'!W:X,2,0)</f>
        <v>6 ou mais</v>
      </c>
    </row>
    <row r="83" spans="1:9" x14ac:dyDescent="0.25">
      <c r="A83" s="141">
        <v>1</v>
      </c>
      <c r="B83" s="158">
        <v>80</v>
      </c>
      <c r="C83" s="159" t="str">
        <f>VLOOKUP('[1]Banco de Dados'!B81,'AG9-REFERÊNCIA'!K:L,2,0)</f>
        <v>Semanalmente</v>
      </c>
      <c r="D83" s="159" t="str">
        <f>VLOOKUP('[1]Banco de Dados'!C81,'AG9-REFERÊNCIA'!M:N,2,0)</f>
        <v>Pele</v>
      </c>
      <c r="E83" s="159" t="str">
        <f>VLOOKUP('[1]Banco de Dados'!D81,'AG9-REFERÊNCIA'!O:P,2,0)</f>
        <v>Sombras</v>
      </c>
      <c r="F83" s="159" t="str">
        <f>VLOOKUP('[1]Banco de Dados'!E81,'AG9-REFERÊNCIA'!Q:R,2,0)</f>
        <v>Fds/Folga</v>
      </c>
      <c r="G83" s="159" t="str">
        <f>VLOOKUP('[1]Banco de Dados'!F81,'AG9-REFERÊNCIA'!S:T,2,0)</f>
        <v>26-40</v>
      </c>
      <c r="H83" s="159" t="str">
        <f>VLOOKUP('[1]Banco de Dados'!G81,'AG9-REFERÊNCIA'!U:V,2,0)</f>
        <v>Feminino</v>
      </c>
      <c r="I83" s="159" t="str">
        <f>VLOOKUP('[1]Banco de Dados'!H81,'AG9-REFERÊNCIA'!W:X,2,0)</f>
        <v>1-3 salário</v>
      </c>
    </row>
    <row r="84" spans="1:9" x14ac:dyDescent="0.25">
      <c r="A84" s="141">
        <v>1</v>
      </c>
      <c r="B84" s="158">
        <v>81</v>
      </c>
      <c r="C84" s="159" t="str">
        <f>VLOOKUP('[1]Banco de Dados'!B82,'AG9-REFERÊNCIA'!K:L,2,0)</f>
        <v>Semanalmente</v>
      </c>
      <c r="D84" s="159" t="str">
        <f>VLOOKUP('[1]Banco de Dados'!C82,'AG9-REFERÊNCIA'!M:N,2,0)</f>
        <v>Perfumes</v>
      </c>
      <c r="E84" s="159" t="str">
        <f>VLOOKUP('[1]Banco de Dados'!D82,'AG9-REFERÊNCIA'!O:P,2,0)</f>
        <v>Esmaltes</v>
      </c>
      <c r="F84" s="159" t="str">
        <f>VLOOKUP('[1]Banco de Dados'!E82,'AG9-REFERÊNCIA'!Q:R,2,0)</f>
        <v>Tarde</v>
      </c>
      <c r="G84" s="159" t="str">
        <f>VLOOKUP('[1]Banco de Dados'!F82,'AG9-REFERÊNCIA'!S:T,2,0)</f>
        <v>18-25</v>
      </c>
      <c r="H84" s="159" t="str">
        <f>VLOOKUP('[1]Banco de Dados'!G82,'AG9-REFERÊNCIA'!U:V,2,0)</f>
        <v>Feminino</v>
      </c>
      <c r="I84" s="159" t="str">
        <f>VLOOKUP('[1]Banco de Dados'!H82,'AG9-REFERÊNCIA'!W:X,2,0)</f>
        <v>4-5 salários</v>
      </c>
    </row>
    <row r="85" spans="1:9" x14ac:dyDescent="0.25">
      <c r="A85" s="141">
        <v>1</v>
      </c>
      <c r="B85" s="158">
        <v>82</v>
      </c>
      <c r="C85" s="159" t="str">
        <f>VLOOKUP('[1]Banco de Dados'!B83,'AG9-REFERÊNCIA'!K:L,2,0)</f>
        <v>Mensalmente</v>
      </c>
      <c r="D85" s="159" t="str">
        <f>VLOOKUP('[1]Banco de Dados'!C83,'AG9-REFERÊNCIA'!M:N,2,0)</f>
        <v>Corpo</v>
      </c>
      <c r="E85" s="159" t="str">
        <f>VLOOKUP('[1]Banco de Dados'!D83,'AG9-REFERÊNCIA'!O:P,2,0)</f>
        <v>Delineador</v>
      </c>
      <c r="F85" s="159" t="str">
        <f>VLOOKUP('[1]Banco de Dados'!E83,'AG9-REFERÊNCIA'!Q:R,2,0)</f>
        <v>Manhã</v>
      </c>
      <c r="G85" s="159" t="str">
        <f>VLOOKUP('[1]Banco de Dados'!F83,'AG9-REFERÊNCIA'!S:T,2,0)</f>
        <v>26-40</v>
      </c>
      <c r="H85" s="159" t="str">
        <f>VLOOKUP('[1]Banco de Dados'!G83,'AG9-REFERÊNCIA'!U:V,2,0)</f>
        <v>Feminino</v>
      </c>
      <c r="I85" s="159" t="str">
        <f>VLOOKUP('[1]Banco de Dados'!H83,'AG9-REFERÊNCIA'!W:X,2,0)</f>
        <v>1-3 salário</v>
      </c>
    </row>
    <row r="86" spans="1:9" x14ac:dyDescent="0.25">
      <c r="A86" s="141">
        <v>1</v>
      </c>
      <c r="B86" s="158">
        <v>83</v>
      </c>
      <c r="C86" s="159" t="str">
        <f>VLOOKUP('[1]Banco de Dados'!B84,'AG9-REFERÊNCIA'!K:L,2,0)</f>
        <v>Mensalmente</v>
      </c>
      <c r="D86" s="159" t="str">
        <f>VLOOKUP('[1]Banco de Dados'!C84,'AG9-REFERÊNCIA'!M:N,2,0)</f>
        <v>Pele</v>
      </c>
      <c r="E86" s="159" t="str">
        <f>VLOOKUP('[1]Banco de Dados'!D84,'AG9-REFERÊNCIA'!O:P,2,0)</f>
        <v xml:space="preserve">Base / Pó </v>
      </c>
      <c r="F86" s="159" t="str">
        <f>VLOOKUP('[1]Banco de Dados'!E84,'AG9-REFERÊNCIA'!Q:R,2,0)</f>
        <v>Fds/Folga</v>
      </c>
      <c r="G86" s="159" t="str">
        <f>VLOOKUP('[1]Banco de Dados'!F84,'AG9-REFERÊNCIA'!S:T,2,0)</f>
        <v>18-25</v>
      </c>
      <c r="H86" s="159" t="str">
        <f>VLOOKUP('[1]Banco de Dados'!G84,'AG9-REFERÊNCIA'!U:V,2,0)</f>
        <v>Feminino</v>
      </c>
      <c r="I86" s="159" t="str">
        <f>VLOOKUP('[1]Banco de Dados'!H84,'AG9-REFERÊNCIA'!W:X,2,0)</f>
        <v>6 ou mais</v>
      </c>
    </row>
    <row r="87" spans="1:9" x14ac:dyDescent="0.25">
      <c r="A87" s="141">
        <v>1</v>
      </c>
      <c r="B87" s="158">
        <v>84</v>
      </c>
      <c r="C87" s="159" t="str">
        <f>VLOOKUP('[1]Banco de Dados'!B85,'AG9-REFERÊNCIA'!K:L,2,0)</f>
        <v>Semanalmente</v>
      </c>
      <c r="D87" s="159" t="str">
        <f>VLOOKUP('[1]Banco de Dados'!C85,'AG9-REFERÊNCIA'!M:N,2,0)</f>
        <v>Corpo</v>
      </c>
      <c r="E87" s="159" t="str">
        <f>VLOOKUP('[1]Banco de Dados'!D85,'AG9-REFERÊNCIA'!O:P,2,0)</f>
        <v>Pomadas / Gel</v>
      </c>
      <c r="F87" s="159" t="str">
        <f>VLOOKUP('[1]Banco de Dados'!E85,'AG9-REFERÊNCIA'!Q:R,2,0)</f>
        <v>Online</v>
      </c>
      <c r="G87" s="159" t="str">
        <f>VLOOKUP('[1]Banco de Dados'!F85,'AG9-REFERÊNCIA'!S:T,2,0)</f>
        <v>26-40</v>
      </c>
      <c r="H87" s="159" t="str">
        <f>VLOOKUP('[1]Banco de Dados'!G85,'AG9-REFERÊNCIA'!U:V,2,0)</f>
        <v>Masculino</v>
      </c>
      <c r="I87" s="159" t="str">
        <f>VLOOKUP('[1]Banco de Dados'!H85,'AG9-REFERÊNCIA'!W:X,2,0)</f>
        <v>4-5 salários</v>
      </c>
    </row>
    <row r="88" spans="1:9" x14ac:dyDescent="0.25">
      <c r="A88" s="141">
        <v>1</v>
      </c>
      <c r="B88" s="158">
        <v>85</v>
      </c>
      <c r="C88" s="159" t="str">
        <f>VLOOKUP('[1]Banco de Dados'!B86,'AG9-REFERÊNCIA'!K:L,2,0)</f>
        <v>Mensalmente</v>
      </c>
      <c r="D88" s="159" t="str">
        <f>VLOOKUP('[1]Banco de Dados'!C86,'AG9-REFERÊNCIA'!M:N,2,0)</f>
        <v>Perfumes</v>
      </c>
      <c r="E88" s="159" t="str">
        <f>VLOOKUP('[1]Banco de Dados'!D86,'AG9-REFERÊNCIA'!O:P,2,0)</f>
        <v xml:space="preserve">Hidratante </v>
      </c>
      <c r="F88" s="159" t="str">
        <f>VLOOKUP('[1]Banco de Dados'!E86,'AG9-REFERÊNCIA'!Q:R,2,0)</f>
        <v>Fds/Folga</v>
      </c>
      <c r="G88" s="159" t="str">
        <f>VLOOKUP('[1]Banco de Dados'!F86,'AG9-REFERÊNCIA'!S:T,2,0)</f>
        <v>40+</v>
      </c>
      <c r="H88" s="159" t="str">
        <f>VLOOKUP('[1]Banco de Dados'!G86,'AG9-REFERÊNCIA'!U:V,2,0)</f>
        <v>Feminino</v>
      </c>
      <c r="I88" s="159" t="str">
        <f>VLOOKUP('[1]Banco de Dados'!H86,'AG9-REFERÊNCIA'!W:X,2,0)</f>
        <v>1-3 salário</v>
      </c>
    </row>
    <row r="89" spans="1:9" x14ac:dyDescent="0.25">
      <c r="A89" s="141">
        <v>1</v>
      </c>
      <c r="B89" s="158">
        <v>86</v>
      </c>
      <c r="C89" s="159" t="str">
        <f>VLOOKUP('[1]Banco de Dados'!B87,'AG9-REFERÊNCIA'!K:L,2,0)</f>
        <v>Mensalmente</v>
      </c>
      <c r="D89" s="159" t="str">
        <f>VLOOKUP('[1]Banco de Dados'!C87,'AG9-REFERÊNCIA'!M:N,2,0)</f>
        <v>Maquiagem</v>
      </c>
      <c r="E89" s="159" t="str">
        <f>VLOOKUP('[1]Banco de Dados'!D87,'AG9-REFERÊNCIA'!O:P,2,0)</f>
        <v>Perfumes</v>
      </c>
      <c r="F89" s="159" t="str">
        <f>VLOOKUP('[1]Banco de Dados'!E87,'AG9-REFERÊNCIA'!Q:R,2,0)</f>
        <v>Online</v>
      </c>
      <c r="G89" s="159" t="str">
        <f>VLOOKUP('[1]Banco de Dados'!F87,'AG9-REFERÊNCIA'!S:T,2,0)</f>
        <v>18-25</v>
      </c>
      <c r="H89" s="159" t="str">
        <f>VLOOKUP('[1]Banco de Dados'!G87,'AG9-REFERÊNCIA'!U:V,2,0)</f>
        <v>Feminino</v>
      </c>
      <c r="I89" s="159" t="str">
        <f>VLOOKUP('[1]Banco de Dados'!H87,'AG9-REFERÊNCIA'!W:X,2,0)</f>
        <v>4-5 salários</v>
      </c>
    </row>
    <row r="90" spans="1:9" x14ac:dyDescent="0.25">
      <c r="A90" s="141">
        <v>1</v>
      </c>
      <c r="B90" s="158">
        <v>87</v>
      </c>
      <c r="C90" s="159" t="str">
        <f>VLOOKUP('[1]Banco de Dados'!B88,'AG9-REFERÊNCIA'!K:L,2,0)</f>
        <v>Mensalmente</v>
      </c>
      <c r="D90" s="159" t="str">
        <f>VLOOKUP('[1]Banco de Dados'!C88,'AG9-REFERÊNCIA'!M:N,2,0)</f>
        <v>Corpo</v>
      </c>
      <c r="E90" s="159" t="str">
        <f>VLOOKUP('[1]Banco de Dados'!D88,'AG9-REFERÊNCIA'!O:P,2,0)</f>
        <v xml:space="preserve">Base / Pó </v>
      </c>
      <c r="F90" s="159" t="str">
        <f>VLOOKUP('[1]Banco de Dados'!E88,'AG9-REFERÊNCIA'!Q:R,2,0)</f>
        <v>Manhã</v>
      </c>
      <c r="G90" s="159" t="str">
        <f>VLOOKUP('[1]Banco de Dados'!F88,'AG9-REFERÊNCIA'!S:T,2,0)</f>
        <v>26-40</v>
      </c>
      <c r="H90" s="159" t="str">
        <f>VLOOKUP('[1]Banco de Dados'!G88,'AG9-REFERÊNCIA'!U:V,2,0)</f>
        <v>Feminino</v>
      </c>
      <c r="I90" s="159" t="str">
        <f>VLOOKUP('[1]Banco de Dados'!H88,'AG9-REFERÊNCIA'!W:X,2,0)</f>
        <v>4-5 salários</v>
      </c>
    </row>
    <row r="91" spans="1:9" x14ac:dyDescent="0.25">
      <c r="A91" s="141">
        <v>1</v>
      </c>
      <c r="B91" s="158">
        <v>88</v>
      </c>
      <c r="C91" s="159" t="str">
        <f>VLOOKUP('[1]Banco de Dados'!B89,'AG9-REFERÊNCIA'!K:L,2,0)</f>
        <v>Semanalmente</v>
      </c>
      <c r="D91" s="159" t="str">
        <f>VLOOKUP('[1]Banco de Dados'!C89,'AG9-REFERÊNCIA'!M:N,2,0)</f>
        <v>Perfumes</v>
      </c>
      <c r="E91" s="159" t="str">
        <f>VLOOKUP('[1]Banco de Dados'!D89,'AG9-REFERÊNCIA'!O:P,2,0)</f>
        <v>Batons / Gloss</v>
      </c>
      <c r="F91" s="159" t="str">
        <f>VLOOKUP('[1]Banco de Dados'!E89,'AG9-REFERÊNCIA'!Q:R,2,0)</f>
        <v>Fds/Folga</v>
      </c>
      <c r="G91" s="159" t="str">
        <f>VLOOKUP('[1]Banco de Dados'!F89,'AG9-REFERÊNCIA'!S:T,2,0)</f>
        <v>40+</v>
      </c>
      <c r="H91" s="159" t="str">
        <f>VLOOKUP('[1]Banco de Dados'!G89,'AG9-REFERÊNCIA'!U:V,2,0)</f>
        <v>Feminino</v>
      </c>
      <c r="I91" s="159" t="str">
        <f>VLOOKUP('[1]Banco de Dados'!H89,'AG9-REFERÊNCIA'!W:X,2,0)</f>
        <v>4-5 salários</v>
      </c>
    </row>
    <row r="92" spans="1:9" x14ac:dyDescent="0.25">
      <c r="A92" s="141">
        <v>1</v>
      </c>
      <c r="B92" s="158">
        <v>89</v>
      </c>
      <c r="C92" s="159" t="str">
        <f>VLOOKUP('[1]Banco de Dados'!B90,'AG9-REFERÊNCIA'!K:L,2,0)</f>
        <v>Semanalmente</v>
      </c>
      <c r="D92" s="159" t="str">
        <f>VLOOKUP('[1]Banco de Dados'!C90,'AG9-REFERÊNCIA'!M:N,2,0)</f>
        <v>Corpo</v>
      </c>
      <c r="E92" s="159" t="str">
        <f>VLOOKUP('[1]Banco de Dados'!D90,'AG9-REFERÊNCIA'!O:P,2,0)</f>
        <v>Pomadas / Gel</v>
      </c>
      <c r="F92" s="159" t="str">
        <f>VLOOKUP('[1]Banco de Dados'!E90,'AG9-REFERÊNCIA'!Q:R,2,0)</f>
        <v>Tarde</v>
      </c>
      <c r="G92" s="159" t="str">
        <f>VLOOKUP('[1]Banco de Dados'!F90,'AG9-REFERÊNCIA'!S:T,2,0)</f>
        <v>18-25</v>
      </c>
      <c r="H92" s="159" t="str">
        <f>VLOOKUP('[1]Banco de Dados'!G90,'AG9-REFERÊNCIA'!U:V,2,0)</f>
        <v>Masculino</v>
      </c>
      <c r="I92" s="159" t="str">
        <f>VLOOKUP('[1]Banco de Dados'!H90,'AG9-REFERÊNCIA'!W:X,2,0)</f>
        <v>6 ou mais</v>
      </c>
    </row>
    <row r="93" spans="1:9" x14ac:dyDescent="0.25">
      <c r="A93" s="141">
        <v>1</v>
      </c>
      <c r="B93" s="158">
        <v>90</v>
      </c>
      <c r="C93" s="159" t="str">
        <f>VLOOKUP('[1]Banco de Dados'!B91,'AG9-REFERÊNCIA'!K:L,2,0)</f>
        <v>Semanalmente</v>
      </c>
      <c r="D93" s="159" t="str">
        <f>VLOOKUP('[1]Banco de Dados'!C91,'AG9-REFERÊNCIA'!M:N,2,0)</f>
        <v>Maquiagem</v>
      </c>
      <c r="E93" s="159" t="str">
        <f>VLOOKUP('[1]Banco de Dados'!D91,'AG9-REFERÊNCIA'!O:P,2,0)</f>
        <v>Capilares</v>
      </c>
      <c r="F93" s="159" t="str">
        <f>VLOOKUP('[1]Banco de Dados'!E91,'AG9-REFERÊNCIA'!Q:R,2,0)</f>
        <v>Manhã</v>
      </c>
      <c r="G93" s="159" t="str">
        <f>VLOOKUP('[1]Banco de Dados'!F91,'AG9-REFERÊNCIA'!S:T,2,0)</f>
        <v>26-40</v>
      </c>
      <c r="H93" s="159" t="str">
        <f>VLOOKUP('[1]Banco de Dados'!G91,'AG9-REFERÊNCIA'!U:V,2,0)</f>
        <v>Feminino</v>
      </c>
      <c r="I93" s="159" t="str">
        <f>VLOOKUP('[1]Banco de Dados'!H91,'AG9-REFERÊNCIA'!W:X,2,0)</f>
        <v>4-5 salários</v>
      </c>
    </row>
    <row r="94" spans="1:9" x14ac:dyDescent="0.25">
      <c r="A94" s="141">
        <v>1</v>
      </c>
      <c r="B94" s="158">
        <v>91</v>
      </c>
      <c r="C94" s="159" t="str">
        <f>VLOOKUP('[1]Banco de Dados'!B92,'AG9-REFERÊNCIA'!K:L,2,0)</f>
        <v>Semanalmente</v>
      </c>
      <c r="D94" s="159" t="str">
        <f>VLOOKUP('[1]Banco de Dados'!C92,'AG9-REFERÊNCIA'!M:N,2,0)</f>
        <v>Corpo</v>
      </c>
      <c r="E94" s="159" t="str">
        <f>VLOOKUP('[1]Banco de Dados'!D92,'AG9-REFERÊNCIA'!O:P,2,0)</f>
        <v>Batons / Gloss</v>
      </c>
      <c r="F94" s="159" t="str">
        <f>VLOOKUP('[1]Banco de Dados'!E92,'AG9-REFERÊNCIA'!Q:R,2,0)</f>
        <v>Online</v>
      </c>
      <c r="G94" s="159" t="str">
        <f>VLOOKUP('[1]Banco de Dados'!F92,'AG9-REFERÊNCIA'!S:T,2,0)</f>
        <v>18-25</v>
      </c>
      <c r="H94" s="159" t="str">
        <f>VLOOKUP('[1]Banco de Dados'!G92,'AG9-REFERÊNCIA'!U:V,2,0)</f>
        <v>Feminino</v>
      </c>
      <c r="I94" s="159" t="str">
        <f>VLOOKUP('[1]Banco de Dados'!H92,'AG9-REFERÊNCIA'!W:X,2,0)</f>
        <v>4-5 salários</v>
      </c>
    </row>
    <row r="95" spans="1:9" x14ac:dyDescent="0.25">
      <c r="A95" s="141">
        <v>1</v>
      </c>
      <c r="B95" s="158">
        <v>92</v>
      </c>
      <c r="C95" s="159" t="str">
        <f>VLOOKUP('[1]Banco de Dados'!B93,'AG9-REFERÊNCIA'!K:L,2,0)</f>
        <v>Mensalmente</v>
      </c>
      <c r="D95" s="159" t="str">
        <f>VLOOKUP('[1]Banco de Dados'!C93,'AG9-REFERÊNCIA'!M:N,2,0)</f>
        <v>Maquiagem</v>
      </c>
      <c r="E95" s="159" t="str">
        <f>VLOOKUP('[1]Banco de Dados'!D93,'AG9-REFERÊNCIA'!O:P,2,0)</f>
        <v>Capilares</v>
      </c>
      <c r="F95" s="159" t="str">
        <f>VLOOKUP('[1]Banco de Dados'!E93,'AG9-REFERÊNCIA'!Q:R,2,0)</f>
        <v>Fds/Folga</v>
      </c>
      <c r="G95" s="159" t="str">
        <f>VLOOKUP('[1]Banco de Dados'!F93,'AG9-REFERÊNCIA'!S:T,2,0)</f>
        <v>26-40</v>
      </c>
      <c r="H95" s="159" t="str">
        <f>VLOOKUP('[1]Banco de Dados'!G93,'AG9-REFERÊNCIA'!U:V,2,0)</f>
        <v>Feminino</v>
      </c>
      <c r="I95" s="159" t="str">
        <f>VLOOKUP('[1]Banco de Dados'!H93,'AG9-REFERÊNCIA'!W:X,2,0)</f>
        <v>4-5 salários</v>
      </c>
    </row>
    <row r="96" spans="1:9" x14ac:dyDescent="0.25">
      <c r="A96" s="141">
        <v>1</v>
      </c>
      <c r="B96" s="158">
        <v>93</v>
      </c>
      <c r="C96" s="159" t="str">
        <f>VLOOKUP('[1]Banco de Dados'!B94,'AG9-REFERÊNCIA'!K:L,2,0)</f>
        <v>Mensalmente</v>
      </c>
      <c r="D96" s="159" t="str">
        <f>VLOOKUP('[1]Banco de Dados'!C94,'AG9-REFERÊNCIA'!M:N,2,0)</f>
        <v>Corpo</v>
      </c>
      <c r="E96" s="159" t="str">
        <f>VLOOKUP('[1]Banco de Dados'!D94,'AG9-REFERÊNCIA'!O:P,2,0)</f>
        <v xml:space="preserve">Hidratante </v>
      </c>
      <c r="F96" s="159" t="str">
        <f>VLOOKUP('[1]Banco de Dados'!E94,'AG9-REFERÊNCIA'!Q:R,2,0)</f>
        <v>Tarde</v>
      </c>
      <c r="G96" s="159" t="str">
        <f>VLOOKUP('[1]Banco de Dados'!F94,'AG9-REFERÊNCIA'!S:T,2,0)</f>
        <v>18-25</v>
      </c>
      <c r="H96" s="159" t="str">
        <f>VLOOKUP('[1]Banco de Dados'!G94,'AG9-REFERÊNCIA'!U:V,2,0)</f>
        <v>Feminino</v>
      </c>
      <c r="I96" s="159" t="str">
        <f>VLOOKUP('[1]Banco de Dados'!H94,'AG9-REFERÊNCIA'!W:X,2,0)</f>
        <v>6 ou mais</v>
      </c>
    </row>
    <row r="97" spans="1:9" x14ac:dyDescent="0.25">
      <c r="A97" s="141">
        <v>1</v>
      </c>
      <c r="B97" s="158">
        <v>94</v>
      </c>
      <c r="C97" s="159" t="str">
        <f>VLOOKUP('[1]Banco de Dados'!B95,'AG9-REFERÊNCIA'!K:L,2,0)</f>
        <v>Semanalmente</v>
      </c>
      <c r="D97" s="159" t="str">
        <f>VLOOKUP('[1]Banco de Dados'!C95,'AG9-REFERÊNCIA'!M:N,2,0)</f>
        <v>Perfumes</v>
      </c>
      <c r="E97" s="159" t="str">
        <f>VLOOKUP('[1]Banco de Dados'!D95,'AG9-REFERÊNCIA'!O:P,2,0)</f>
        <v>Perfumes</v>
      </c>
      <c r="F97" s="159" t="str">
        <f>VLOOKUP('[1]Banco de Dados'!E95,'AG9-REFERÊNCIA'!Q:R,2,0)</f>
        <v>Manhã</v>
      </c>
      <c r="G97" s="159" t="str">
        <f>VLOOKUP('[1]Banco de Dados'!F95,'AG9-REFERÊNCIA'!S:T,2,0)</f>
        <v>26-40</v>
      </c>
      <c r="H97" s="159" t="str">
        <f>VLOOKUP('[1]Banco de Dados'!G95,'AG9-REFERÊNCIA'!U:V,2,0)</f>
        <v>Feminino</v>
      </c>
      <c r="I97" s="159" t="str">
        <f>VLOOKUP('[1]Banco de Dados'!H95,'AG9-REFERÊNCIA'!W:X,2,0)</f>
        <v>4-5 salários</v>
      </c>
    </row>
    <row r="98" spans="1:9" x14ac:dyDescent="0.25">
      <c r="A98" s="141">
        <v>1</v>
      </c>
      <c r="B98" s="158">
        <v>95</v>
      </c>
      <c r="C98" s="159" t="str">
        <f>VLOOKUP('[1]Banco de Dados'!B96,'AG9-REFERÊNCIA'!K:L,2,0)</f>
        <v>Semanalmente</v>
      </c>
      <c r="D98" s="159" t="str">
        <f>VLOOKUP('[1]Banco de Dados'!C96,'AG9-REFERÊNCIA'!M:N,2,0)</f>
        <v>Maquiagem</v>
      </c>
      <c r="E98" s="159" t="str">
        <f>VLOOKUP('[1]Banco de Dados'!D96,'AG9-REFERÊNCIA'!O:P,2,0)</f>
        <v>Perfumes</v>
      </c>
      <c r="F98" s="159" t="str">
        <f>VLOOKUP('[1]Banco de Dados'!E96,'AG9-REFERÊNCIA'!Q:R,2,0)</f>
        <v>Online</v>
      </c>
      <c r="G98" s="159" t="str">
        <f>VLOOKUP('[1]Banco de Dados'!F96,'AG9-REFERÊNCIA'!S:T,2,0)</f>
        <v>18-25</v>
      </c>
      <c r="H98" s="159" t="str">
        <f>VLOOKUP('[1]Banco de Dados'!G96,'AG9-REFERÊNCIA'!U:V,2,0)</f>
        <v>Feminino</v>
      </c>
      <c r="I98" s="159" t="str">
        <f>VLOOKUP('[1]Banco de Dados'!H96,'AG9-REFERÊNCIA'!W:X,2,0)</f>
        <v>1-3 salário</v>
      </c>
    </row>
    <row r="99" spans="1:9" x14ac:dyDescent="0.25">
      <c r="A99" s="141">
        <v>1</v>
      </c>
      <c r="B99" s="158">
        <v>96</v>
      </c>
      <c r="C99" s="159" t="str">
        <f>VLOOKUP('[1]Banco de Dados'!B97,'AG9-REFERÊNCIA'!K:L,2,0)</f>
        <v>Mensalmente</v>
      </c>
      <c r="D99" s="159" t="str">
        <f>VLOOKUP('[1]Banco de Dados'!C97,'AG9-REFERÊNCIA'!M:N,2,0)</f>
        <v>Perfumes</v>
      </c>
      <c r="E99" s="159" t="str">
        <f>VLOOKUP('[1]Banco de Dados'!D97,'AG9-REFERÊNCIA'!O:P,2,0)</f>
        <v xml:space="preserve">Hidratante </v>
      </c>
      <c r="F99" s="159" t="str">
        <f>VLOOKUP('[1]Banco de Dados'!E97,'AG9-REFERÊNCIA'!Q:R,2,0)</f>
        <v>Fds/Folga</v>
      </c>
      <c r="G99" s="159" t="str">
        <f>VLOOKUP('[1]Banco de Dados'!F97,'AG9-REFERÊNCIA'!S:T,2,0)</f>
        <v>26-40</v>
      </c>
      <c r="H99" s="159" t="str">
        <f>VLOOKUP('[1]Banco de Dados'!G97,'AG9-REFERÊNCIA'!U:V,2,0)</f>
        <v>Feminino</v>
      </c>
      <c r="I99" s="159" t="str">
        <f>VLOOKUP('[1]Banco de Dados'!H97,'AG9-REFERÊNCIA'!W:X,2,0)</f>
        <v>1-3 salário</v>
      </c>
    </row>
    <row r="100" spans="1:9" x14ac:dyDescent="0.25">
      <c r="A100" s="141">
        <v>1</v>
      </c>
      <c r="B100" s="158">
        <v>97</v>
      </c>
      <c r="C100" s="159" t="str">
        <f>VLOOKUP('[1]Banco de Dados'!B98,'AG9-REFERÊNCIA'!K:L,2,0)</f>
        <v>Semanalmente</v>
      </c>
      <c r="D100" s="159" t="str">
        <f>VLOOKUP('[1]Banco de Dados'!C98,'AG9-REFERÊNCIA'!M:N,2,0)</f>
        <v>Perfumes</v>
      </c>
      <c r="E100" s="159" t="str">
        <f>VLOOKUP('[1]Banco de Dados'!D98,'AG9-REFERÊNCIA'!O:P,2,0)</f>
        <v>Perfumes</v>
      </c>
      <c r="F100" s="159" t="str">
        <f>VLOOKUP('[1]Banco de Dados'!E98,'AG9-REFERÊNCIA'!Q:R,2,0)</f>
        <v>Tarde</v>
      </c>
      <c r="G100" s="159" t="str">
        <f>VLOOKUP('[1]Banco de Dados'!F98,'AG9-REFERÊNCIA'!S:T,2,0)</f>
        <v>18-25</v>
      </c>
      <c r="H100" s="159" t="str">
        <f>VLOOKUP('[1]Banco de Dados'!G98,'AG9-REFERÊNCIA'!U:V,2,0)</f>
        <v>Feminino</v>
      </c>
      <c r="I100" s="159" t="str">
        <f>VLOOKUP('[1]Banco de Dados'!H98,'AG9-REFERÊNCIA'!W:X,2,0)</f>
        <v>1-3 salário</v>
      </c>
    </row>
    <row r="101" spans="1:9" x14ac:dyDescent="0.25">
      <c r="A101" s="141">
        <v>1</v>
      </c>
      <c r="B101" s="158">
        <v>98</v>
      </c>
      <c r="C101" s="159" t="str">
        <f>VLOOKUP('[1]Banco de Dados'!B99,'AG9-REFERÊNCIA'!K:L,2,0)</f>
        <v>Mensalmente</v>
      </c>
      <c r="D101" s="159" t="str">
        <f>VLOOKUP('[1]Banco de Dados'!C99,'AG9-REFERÊNCIA'!M:N,2,0)</f>
        <v>Pele</v>
      </c>
      <c r="E101" s="159" t="str">
        <f>VLOOKUP('[1]Banco de Dados'!D99,'AG9-REFERÊNCIA'!O:P,2,0)</f>
        <v>Batons / Gloss</v>
      </c>
      <c r="F101" s="159" t="str">
        <f>VLOOKUP('[1]Banco de Dados'!E99,'AG9-REFERÊNCIA'!Q:R,2,0)</f>
        <v>Manhã</v>
      </c>
      <c r="G101" s="159" t="str">
        <f>VLOOKUP('[1]Banco de Dados'!F99,'AG9-REFERÊNCIA'!S:T,2,0)</f>
        <v>26-40</v>
      </c>
      <c r="H101" s="159" t="str">
        <f>VLOOKUP('[1]Banco de Dados'!G99,'AG9-REFERÊNCIA'!U:V,2,0)</f>
        <v>Feminino</v>
      </c>
      <c r="I101" s="159" t="str">
        <f>VLOOKUP('[1]Banco de Dados'!H99,'AG9-REFERÊNCIA'!W:X,2,0)</f>
        <v>6 ou mais</v>
      </c>
    </row>
    <row r="102" spans="1:9" x14ac:dyDescent="0.25">
      <c r="A102" s="141">
        <v>1</v>
      </c>
      <c r="B102" s="158">
        <v>99</v>
      </c>
      <c r="C102" s="159" t="str">
        <f>VLOOKUP('[1]Banco de Dados'!B100,'AG9-REFERÊNCIA'!K:L,2,0)</f>
        <v>Exporadicamente</v>
      </c>
      <c r="D102" s="159" t="str">
        <f>VLOOKUP('[1]Banco de Dados'!C100,'AG9-REFERÊNCIA'!M:N,2,0)</f>
        <v>Maquiagem</v>
      </c>
      <c r="E102" s="159" t="str">
        <f>VLOOKUP('[1]Banco de Dados'!D100,'AG9-REFERÊNCIA'!O:P,2,0)</f>
        <v xml:space="preserve">Hidratante </v>
      </c>
      <c r="F102" s="159" t="str">
        <f>VLOOKUP('[1]Banco de Dados'!E100,'AG9-REFERÊNCIA'!Q:R,2,0)</f>
        <v>Manhã</v>
      </c>
      <c r="G102" s="159" t="str">
        <f>VLOOKUP('[1]Banco de Dados'!F100,'AG9-REFERÊNCIA'!S:T,2,0)</f>
        <v>18-25</v>
      </c>
      <c r="H102" s="159" t="str">
        <f>VLOOKUP('[1]Banco de Dados'!G100,'AG9-REFERÊNCIA'!U:V,2,0)</f>
        <v>Feminino</v>
      </c>
      <c r="I102" s="159" t="str">
        <f>VLOOKUP('[1]Banco de Dados'!H100,'AG9-REFERÊNCIA'!W:X,2,0)</f>
        <v>6 ou mais</v>
      </c>
    </row>
    <row r="103" spans="1:9" x14ac:dyDescent="0.25">
      <c r="A103" s="141">
        <v>1</v>
      </c>
      <c r="B103" s="158">
        <v>100</v>
      </c>
      <c r="C103" s="159" t="str">
        <f>VLOOKUP('[1]Banco de Dados'!B101,'AG9-REFERÊNCIA'!K:L,2,0)</f>
        <v>Mensalmente</v>
      </c>
      <c r="D103" s="159" t="str">
        <f>VLOOKUP('[1]Banco de Dados'!C101,'AG9-REFERÊNCIA'!M:N,2,0)</f>
        <v>Perfumes</v>
      </c>
      <c r="E103" s="159" t="str">
        <f>VLOOKUP('[1]Banco de Dados'!D101,'AG9-REFERÊNCIA'!O:P,2,0)</f>
        <v>Perfumes</v>
      </c>
      <c r="F103" s="159" t="str">
        <f>VLOOKUP('[1]Banco de Dados'!E101,'AG9-REFERÊNCIA'!Q:R,2,0)</f>
        <v>Manhã</v>
      </c>
      <c r="G103" s="159" t="str">
        <f>VLOOKUP('[1]Banco de Dados'!F101,'AG9-REFERÊNCIA'!S:T,2,0)</f>
        <v>26-40</v>
      </c>
      <c r="H103" s="159" t="str">
        <f>VLOOKUP('[1]Banco de Dados'!G101,'AG9-REFERÊNCIA'!U:V,2,0)</f>
        <v>Feminino</v>
      </c>
      <c r="I103" s="159" t="str">
        <f>VLOOKUP('[1]Banco de Dados'!H101,'AG9-REFERÊNCIA'!W:X,2,0)</f>
        <v>6 ou mais</v>
      </c>
    </row>
    <row r="104" spans="1:9" x14ac:dyDescent="0.25"/>
    <row r="105" spans="1:9" x14ac:dyDescent="0.25"/>
  </sheetData>
  <mergeCells count="24">
    <mergeCell ref="Z17:AA17"/>
    <mergeCell ref="AC17:AD17"/>
    <mergeCell ref="Y19:Z19"/>
    <mergeCell ref="AA19:AB19"/>
    <mergeCell ref="AC19:AD19"/>
    <mergeCell ref="Z8:AA8"/>
    <mergeCell ref="AC8:AD8"/>
    <mergeCell ref="Y10:AD10"/>
    <mergeCell ref="Y15:AD15"/>
    <mergeCell ref="S16:T16"/>
    <mergeCell ref="Z16:AA16"/>
    <mergeCell ref="AC16:AD16"/>
    <mergeCell ref="U3:V3"/>
    <mergeCell ref="W3:X3"/>
    <mergeCell ref="Y3:AD3"/>
    <mergeCell ref="Y6:AD6"/>
    <mergeCell ref="Z7:AA7"/>
    <mergeCell ref="AC7:AD7"/>
    <mergeCell ref="S3:T3"/>
    <mergeCell ref="B1:I1"/>
    <mergeCell ref="K3:L3"/>
    <mergeCell ref="M3:N3"/>
    <mergeCell ref="O3:P3"/>
    <mergeCell ref="Q3:R3"/>
  </mergeCells>
  <pageMargins left="0.511811024" right="0.511811024" top="0.78740157499999996" bottom="0.78740157499999996" header="0.31496062000000002" footer="0.31496062000000002"/>
  <pageSetup paperSize="9" scale="64" orientation="portrait" horizontalDpi="1200" verticalDpi="1200" r:id="rId1"/>
  <rowBreaks count="1" manualBreakCount="1">
    <brk id="50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"/>
  <sheetViews>
    <sheetView showGridLines="0" showRowColHeaders="0" zoomScaleSheetLayoutView="140" workbookViewId="0">
      <selection activeCell="D8" sqref="A8:XFD1048576"/>
    </sheetView>
  </sheetViews>
  <sheetFormatPr defaultColWidth="0" defaultRowHeight="15" zeroHeight="1" x14ac:dyDescent="0.25"/>
  <cols>
    <col min="1" max="1" width="9.140625" customWidth="1"/>
    <col min="2" max="2" width="1.140625" style="20" customWidth="1"/>
    <col min="3" max="3" width="43.28515625" customWidth="1"/>
    <col min="4" max="4" width="1.5703125" style="48" customWidth="1"/>
    <col min="5" max="5" width="43.28515625" customWidth="1"/>
    <col min="6" max="6" width="9.140625" customWidth="1"/>
    <col min="7" max="16384" width="9.140625" hidden="1"/>
  </cols>
  <sheetData>
    <row r="1" spans="1:5" ht="36" x14ac:dyDescent="0.25">
      <c r="A1" s="323" t="s">
        <v>223</v>
      </c>
      <c r="B1" s="323"/>
      <c r="C1" s="323"/>
      <c r="D1" s="323"/>
      <c r="E1" s="323"/>
    </row>
    <row r="2" spans="1:5" ht="15.75" x14ac:dyDescent="0.25">
      <c r="C2" s="181" t="s">
        <v>224</v>
      </c>
      <c r="D2" s="182"/>
      <c r="E2" s="181" t="s">
        <v>225</v>
      </c>
    </row>
    <row r="3" spans="1:5" ht="106.5" x14ac:dyDescent="0.25">
      <c r="A3" s="183" t="s">
        <v>226</v>
      </c>
      <c r="B3" s="184"/>
      <c r="C3" s="185" t="s">
        <v>227</v>
      </c>
      <c r="D3" s="182"/>
      <c r="E3" s="185" t="s">
        <v>228</v>
      </c>
    </row>
    <row r="4" spans="1:5" ht="15.75" x14ac:dyDescent="0.25">
      <c r="A4" s="186"/>
      <c r="B4" s="187"/>
      <c r="C4" s="181" t="s">
        <v>229</v>
      </c>
      <c r="D4" s="182"/>
      <c r="E4" s="181" t="s">
        <v>230</v>
      </c>
    </row>
    <row r="5" spans="1:5" ht="106.5" x14ac:dyDescent="0.25">
      <c r="A5" s="183" t="s">
        <v>231</v>
      </c>
      <c r="B5" s="184"/>
      <c r="C5" s="185" t="s">
        <v>232</v>
      </c>
      <c r="E5" s="185" t="s">
        <v>233</v>
      </c>
    </row>
    <row r="6" spans="1:5" x14ac:dyDescent="0.25"/>
    <row r="7" spans="1:5" x14ac:dyDescent="0.25"/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scale="95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39997558519241921"/>
  </sheetPr>
  <dimension ref="A1:H101"/>
  <sheetViews>
    <sheetView showGridLines="0" showRowColHeaders="0" zoomScaleSheetLayoutView="100" workbookViewId="0">
      <selection activeCell="K14" sqref="K14"/>
    </sheetView>
  </sheetViews>
  <sheetFormatPr defaultRowHeight="15" x14ac:dyDescent="0.25"/>
  <cols>
    <col min="1" max="1" width="6" style="198" bestFit="1" customWidth="1"/>
    <col min="2" max="2" width="11.42578125" style="3" bestFit="1" customWidth="1"/>
    <col min="3" max="5" width="10.85546875" style="3" bestFit="1" customWidth="1"/>
    <col min="6" max="8" width="9.140625" style="3"/>
  </cols>
  <sheetData>
    <row r="1" spans="1:8" s="147" customFormat="1" ht="25.5" customHeight="1" thickBot="1" x14ac:dyDescent="0.3">
      <c r="A1" s="188" t="s">
        <v>191</v>
      </c>
      <c r="B1" s="189" t="s">
        <v>234</v>
      </c>
      <c r="C1" s="145" t="s">
        <v>235</v>
      </c>
      <c r="D1" s="145" t="s">
        <v>236</v>
      </c>
      <c r="E1" s="145" t="s">
        <v>237</v>
      </c>
      <c r="F1" s="146" t="s">
        <v>196</v>
      </c>
      <c r="G1" s="146" t="s">
        <v>197</v>
      </c>
      <c r="H1" s="146" t="s">
        <v>198</v>
      </c>
    </row>
    <row r="2" spans="1:8" ht="15.75" thickBot="1" x14ac:dyDescent="0.3">
      <c r="A2" s="190">
        <v>1</v>
      </c>
      <c r="B2" s="191">
        <v>2</v>
      </c>
      <c r="C2" s="192">
        <v>1</v>
      </c>
      <c r="D2" s="192">
        <v>1</v>
      </c>
      <c r="E2" s="192">
        <v>2</v>
      </c>
      <c r="F2" s="193">
        <v>1</v>
      </c>
      <c r="G2" s="193">
        <v>1</v>
      </c>
      <c r="H2" s="193">
        <v>1</v>
      </c>
    </row>
    <row r="3" spans="1:8" ht="15.75" thickBot="1" x14ac:dyDescent="0.3">
      <c r="A3" s="194">
        <v>2</v>
      </c>
      <c r="B3" s="195">
        <v>1</v>
      </c>
      <c r="C3" s="196">
        <v>3</v>
      </c>
      <c r="D3" s="196">
        <v>2</v>
      </c>
      <c r="E3" s="196">
        <v>3</v>
      </c>
      <c r="F3" s="197">
        <v>2</v>
      </c>
      <c r="G3" s="197">
        <v>2</v>
      </c>
      <c r="H3" s="197">
        <v>2</v>
      </c>
    </row>
    <row r="4" spans="1:8" ht="15.75" thickBot="1" x14ac:dyDescent="0.3">
      <c r="A4" s="194">
        <v>3</v>
      </c>
      <c r="B4" s="195">
        <v>2</v>
      </c>
      <c r="C4" s="196">
        <v>1</v>
      </c>
      <c r="D4" s="196">
        <v>7</v>
      </c>
      <c r="E4" s="196">
        <v>2</v>
      </c>
      <c r="F4" s="197">
        <v>1</v>
      </c>
      <c r="G4" s="193">
        <v>1</v>
      </c>
      <c r="H4" s="193">
        <v>2</v>
      </c>
    </row>
    <row r="5" spans="1:8" ht="15.75" thickBot="1" x14ac:dyDescent="0.3">
      <c r="A5" s="194">
        <v>4</v>
      </c>
      <c r="B5" s="195">
        <v>3</v>
      </c>
      <c r="C5" s="196">
        <v>3</v>
      </c>
      <c r="D5" s="196">
        <v>9</v>
      </c>
      <c r="E5" s="196">
        <v>1</v>
      </c>
      <c r="F5" s="197">
        <v>2</v>
      </c>
      <c r="G5" s="193">
        <v>1</v>
      </c>
      <c r="H5" s="193">
        <v>1</v>
      </c>
    </row>
    <row r="6" spans="1:8" ht="15.75" thickBot="1" x14ac:dyDescent="0.3">
      <c r="A6" s="194">
        <v>5</v>
      </c>
      <c r="B6" s="195">
        <v>2</v>
      </c>
      <c r="C6" s="196">
        <v>1</v>
      </c>
      <c r="D6" s="196">
        <v>1</v>
      </c>
      <c r="E6" s="196">
        <v>2</v>
      </c>
      <c r="F6" s="197">
        <v>1</v>
      </c>
      <c r="G6" s="193">
        <v>1</v>
      </c>
      <c r="H6" s="193">
        <v>1</v>
      </c>
    </row>
    <row r="7" spans="1:8" ht="15.75" thickBot="1" x14ac:dyDescent="0.3">
      <c r="A7" s="194">
        <v>6</v>
      </c>
      <c r="B7" s="195">
        <v>3</v>
      </c>
      <c r="C7" s="196">
        <v>2</v>
      </c>
      <c r="D7" s="196">
        <v>2</v>
      </c>
      <c r="E7" s="196">
        <v>3</v>
      </c>
      <c r="F7" s="197">
        <v>2</v>
      </c>
      <c r="G7" s="197">
        <v>2</v>
      </c>
      <c r="H7" s="197">
        <v>2</v>
      </c>
    </row>
    <row r="8" spans="1:8" ht="15.75" thickBot="1" x14ac:dyDescent="0.3">
      <c r="A8" s="194">
        <v>7</v>
      </c>
      <c r="B8" s="195">
        <v>2</v>
      </c>
      <c r="C8" s="196">
        <v>4</v>
      </c>
      <c r="D8" s="196">
        <v>9</v>
      </c>
      <c r="E8" s="196">
        <v>3</v>
      </c>
      <c r="F8" s="197">
        <v>3</v>
      </c>
      <c r="G8" s="193">
        <v>1</v>
      </c>
      <c r="H8" s="193">
        <v>3</v>
      </c>
    </row>
    <row r="9" spans="1:8" ht="15.75" thickBot="1" x14ac:dyDescent="0.3">
      <c r="A9" s="194">
        <v>8</v>
      </c>
      <c r="B9" s="195">
        <v>1</v>
      </c>
      <c r="C9" s="196">
        <v>1</v>
      </c>
      <c r="D9" s="196">
        <v>7</v>
      </c>
      <c r="E9" s="196">
        <v>2</v>
      </c>
      <c r="F9" s="197">
        <v>1</v>
      </c>
      <c r="G9" s="193">
        <v>1</v>
      </c>
      <c r="H9" s="193">
        <v>2</v>
      </c>
    </row>
    <row r="10" spans="1:8" ht="15.75" thickBot="1" x14ac:dyDescent="0.3">
      <c r="A10" s="194">
        <v>9</v>
      </c>
      <c r="B10" s="195">
        <v>1</v>
      </c>
      <c r="C10" s="196">
        <v>2</v>
      </c>
      <c r="D10" s="196">
        <v>2</v>
      </c>
      <c r="E10" s="196">
        <v>1</v>
      </c>
      <c r="F10" s="197">
        <v>2</v>
      </c>
      <c r="G10" s="197">
        <v>2</v>
      </c>
      <c r="H10" s="197">
        <v>1</v>
      </c>
    </row>
    <row r="11" spans="1:8" ht="15.75" thickBot="1" x14ac:dyDescent="0.3">
      <c r="A11" s="194">
        <v>10</v>
      </c>
      <c r="B11" s="195">
        <v>2</v>
      </c>
      <c r="C11" s="196">
        <v>3</v>
      </c>
      <c r="D11" s="196">
        <v>2</v>
      </c>
      <c r="E11" s="196">
        <v>3</v>
      </c>
      <c r="F11" s="197">
        <v>1</v>
      </c>
      <c r="G11" s="197">
        <v>2</v>
      </c>
      <c r="H11" s="197">
        <v>1</v>
      </c>
    </row>
    <row r="12" spans="1:8" ht="15.75" thickBot="1" x14ac:dyDescent="0.3">
      <c r="A12" s="194">
        <v>11</v>
      </c>
      <c r="B12" s="195">
        <v>2</v>
      </c>
      <c r="C12" s="196">
        <v>4</v>
      </c>
      <c r="D12" s="196">
        <v>3</v>
      </c>
      <c r="E12" s="196">
        <v>3</v>
      </c>
      <c r="F12" s="197">
        <v>3</v>
      </c>
      <c r="G12" s="193">
        <v>1</v>
      </c>
      <c r="H12" s="193">
        <v>2</v>
      </c>
    </row>
    <row r="13" spans="1:8" ht="15.75" thickBot="1" x14ac:dyDescent="0.3">
      <c r="A13" s="194">
        <v>12</v>
      </c>
      <c r="B13" s="195">
        <v>2</v>
      </c>
      <c r="C13" s="196">
        <v>1</v>
      </c>
      <c r="D13" s="196">
        <v>6</v>
      </c>
      <c r="E13" s="196">
        <v>1</v>
      </c>
      <c r="F13" s="197">
        <v>1</v>
      </c>
      <c r="G13" s="197">
        <v>2</v>
      </c>
      <c r="H13" s="197">
        <v>1</v>
      </c>
    </row>
    <row r="14" spans="1:8" ht="15.75" thickBot="1" x14ac:dyDescent="0.3">
      <c r="A14" s="194">
        <v>13</v>
      </c>
      <c r="B14" s="195">
        <v>3</v>
      </c>
      <c r="C14" s="196">
        <v>3</v>
      </c>
      <c r="D14" s="196">
        <v>5</v>
      </c>
      <c r="E14" s="196">
        <v>2</v>
      </c>
      <c r="F14" s="197">
        <v>2</v>
      </c>
      <c r="G14" s="193">
        <v>1</v>
      </c>
      <c r="H14" s="193">
        <v>2</v>
      </c>
    </row>
    <row r="15" spans="1:8" ht="15.75" thickBot="1" x14ac:dyDescent="0.3">
      <c r="A15" s="194">
        <v>14</v>
      </c>
      <c r="B15" s="195">
        <v>1</v>
      </c>
      <c r="C15" s="196">
        <v>2</v>
      </c>
      <c r="D15" s="196">
        <v>4</v>
      </c>
      <c r="E15" s="196">
        <v>2</v>
      </c>
      <c r="F15" s="197">
        <v>1</v>
      </c>
      <c r="G15" s="193">
        <v>1</v>
      </c>
      <c r="H15" s="193">
        <v>1</v>
      </c>
    </row>
    <row r="16" spans="1:8" ht="15.75" thickBot="1" x14ac:dyDescent="0.3">
      <c r="A16" s="194">
        <v>15</v>
      </c>
      <c r="B16" s="195">
        <v>2</v>
      </c>
      <c r="C16" s="196">
        <v>1</v>
      </c>
      <c r="D16" s="196">
        <v>8</v>
      </c>
      <c r="E16" s="196">
        <v>3</v>
      </c>
      <c r="F16" s="197">
        <v>2</v>
      </c>
      <c r="G16" s="193">
        <v>1</v>
      </c>
      <c r="H16" s="193">
        <v>3</v>
      </c>
    </row>
    <row r="17" spans="1:8" ht="15.75" thickBot="1" x14ac:dyDescent="0.3">
      <c r="A17" s="194">
        <v>16</v>
      </c>
      <c r="B17" s="195">
        <v>3</v>
      </c>
      <c r="C17" s="196">
        <v>1</v>
      </c>
      <c r="D17" s="196">
        <v>9</v>
      </c>
      <c r="E17" s="196">
        <v>2</v>
      </c>
      <c r="F17" s="197">
        <v>1</v>
      </c>
      <c r="G17" s="193">
        <v>2</v>
      </c>
      <c r="H17" s="193">
        <v>1</v>
      </c>
    </row>
    <row r="18" spans="1:8" ht="15.75" thickBot="1" x14ac:dyDescent="0.3">
      <c r="A18" s="194">
        <v>17</v>
      </c>
      <c r="B18" s="195">
        <v>1</v>
      </c>
      <c r="C18" s="196">
        <v>3</v>
      </c>
      <c r="D18" s="196">
        <v>7</v>
      </c>
      <c r="E18" s="196">
        <v>1</v>
      </c>
      <c r="F18" s="197">
        <v>2</v>
      </c>
      <c r="G18" s="193">
        <v>1</v>
      </c>
      <c r="H18" s="193">
        <v>2</v>
      </c>
    </row>
    <row r="19" spans="1:8" ht="15.75" thickBot="1" x14ac:dyDescent="0.3">
      <c r="A19" s="194">
        <v>18</v>
      </c>
      <c r="B19" s="195">
        <v>2</v>
      </c>
      <c r="C19" s="196">
        <v>4</v>
      </c>
      <c r="D19" s="196">
        <v>9</v>
      </c>
      <c r="E19" s="196">
        <v>2</v>
      </c>
      <c r="F19" s="197">
        <v>1</v>
      </c>
      <c r="G19" s="193">
        <v>1</v>
      </c>
      <c r="H19" s="193">
        <v>2</v>
      </c>
    </row>
    <row r="20" spans="1:8" ht="15.75" thickBot="1" x14ac:dyDescent="0.3">
      <c r="A20" s="194">
        <v>19</v>
      </c>
      <c r="B20" s="195">
        <v>3</v>
      </c>
      <c r="C20" s="196">
        <v>3</v>
      </c>
      <c r="D20" s="196">
        <v>1</v>
      </c>
      <c r="E20" s="196">
        <v>2</v>
      </c>
      <c r="F20" s="197">
        <v>1</v>
      </c>
      <c r="G20" s="193">
        <v>1</v>
      </c>
      <c r="H20" s="193">
        <v>2</v>
      </c>
    </row>
    <row r="21" spans="1:8" ht="15.75" thickBot="1" x14ac:dyDescent="0.3">
      <c r="A21" s="194">
        <v>20</v>
      </c>
      <c r="B21" s="195">
        <v>1</v>
      </c>
      <c r="C21" s="196">
        <v>3</v>
      </c>
      <c r="D21" s="196">
        <v>2</v>
      </c>
      <c r="E21" s="196">
        <v>4</v>
      </c>
      <c r="F21" s="197">
        <v>1</v>
      </c>
      <c r="G21" s="197">
        <v>2</v>
      </c>
      <c r="H21" s="197">
        <v>1</v>
      </c>
    </row>
    <row r="22" spans="1:8" ht="15.75" thickBot="1" x14ac:dyDescent="0.3">
      <c r="A22" s="194">
        <v>21</v>
      </c>
      <c r="B22" s="195">
        <v>2</v>
      </c>
      <c r="C22" s="196">
        <v>1</v>
      </c>
      <c r="D22" s="196">
        <v>9</v>
      </c>
      <c r="E22" s="196">
        <v>3</v>
      </c>
      <c r="F22" s="197">
        <v>2</v>
      </c>
      <c r="G22" s="193">
        <v>1</v>
      </c>
      <c r="H22" s="193">
        <v>3</v>
      </c>
    </row>
    <row r="23" spans="1:8" ht="15.75" thickBot="1" x14ac:dyDescent="0.3">
      <c r="A23" s="194">
        <v>22</v>
      </c>
      <c r="B23" s="195">
        <v>3</v>
      </c>
      <c r="C23" s="196">
        <v>4</v>
      </c>
      <c r="D23" s="196">
        <v>7</v>
      </c>
      <c r="E23" s="196">
        <v>2</v>
      </c>
      <c r="F23" s="197">
        <v>1</v>
      </c>
      <c r="G23" s="193">
        <v>1</v>
      </c>
      <c r="H23" s="193">
        <v>1</v>
      </c>
    </row>
    <row r="24" spans="1:8" ht="15.75" thickBot="1" x14ac:dyDescent="0.3">
      <c r="A24" s="194">
        <v>23</v>
      </c>
      <c r="B24" s="195">
        <v>2</v>
      </c>
      <c r="C24" s="196">
        <v>2</v>
      </c>
      <c r="D24" s="196">
        <v>6</v>
      </c>
      <c r="E24" s="196">
        <v>1</v>
      </c>
      <c r="F24" s="197">
        <v>2</v>
      </c>
      <c r="G24" s="197">
        <v>2</v>
      </c>
      <c r="H24" s="197">
        <v>2</v>
      </c>
    </row>
    <row r="25" spans="1:8" ht="15.75" thickBot="1" x14ac:dyDescent="0.3">
      <c r="A25" s="194">
        <v>24</v>
      </c>
      <c r="B25" s="195">
        <v>2</v>
      </c>
      <c r="C25" s="196">
        <v>3</v>
      </c>
      <c r="D25" s="196">
        <v>8</v>
      </c>
      <c r="E25" s="196">
        <v>2</v>
      </c>
      <c r="F25" s="197">
        <v>1</v>
      </c>
      <c r="G25" s="193">
        <v>1</v>
      </c>
      <c r="H25" s="193">
        <v>1</v>
      </c>
    </row>
    <row r="26" spans="1:8" ht="15.75" thickBot="1" x14ac:dyDescent="0.3">
      <c r="A26" s="194">
        <v>25</v>
      </c>
      <c r="B26" s="195">
        <v>2</v>
      </c>
      <c r="C26" s="196">
        <v>1</v>
      </c>
      <c r="D26" s="196">
        <v>5</v>
      </c>
      <c r="E26" s="196">
        <v>3</v>
      </c>
      <c r="F26" s="197">
        <v>3</v>
      </c>
      <c r="G26" s="193">
        <v>1</v>
      </c>
      <c r="H26" s="193">
        <v>2</v>
      </c>
    </row>
    <row r="27" spans="1:8" ht="15.75" thickBot="1" x14ac:dyDescent="0.3">
      <c r="A27" s="194">
        <v>26</v>
      </c>
      <c r="B27" s="195">
        <v>1</v>
      </c>
      <c r="C27" s="196">
        <v>4</v>
      </c>
      <c r="D27" s="196">
        <v>4</v>
      </c>
      <c r="E27" s="196">
        <v>4</v>
      </c>
      <c r="F27" s="197">
        <v>2</v>
      </c>
      <c r="G27" s="193">
        <v>1</v>
      </c>
      <c r="H27" s="193">
        <v>3</v>
      </c>
    </row>
    <row r="28" spans="1:8" ht="15.75" thickBot="1" x14ac:dyDescent="0.3">
      <c r="A28" s="194">
        <v>27</v>
      </c>
      <c r="B28" s="195">
        <v>2</v>
      </c>
      <c r="C28" s="196">
        <v>1</v>
      </c>
      <c r="D28" s="196">
        <v>3</v>
      </c>
      <c r="E28" s="196">
        <v>4</v>
      </c>
      <c r="F28" s="197">
        <v>2</v>
      </c>
      <c r="G28" s="193">
        <v>1</v>
      </c>
      <c r="H28" s="193">
        <v>1</v>
      </c>
    </row>
    <row r="29" spans="1:8" ht="15.75" thickBot="1" x14ac:dyDescent="0.3">
      <c r="A29" s="194">
        <v>28</v>
      </c>
      <c r="B29" s="195">
        <v>2</v>
      </c>
      <c r="C29" s="196">
        <v>4</v>
      </c>
      <c r="D29" s="196">
        <v>6</v>
      </c>
      <c r="E29" s="196">
        <v>1</v>
      </c>
      <c r="F29" s="197">
        <v>1</v>
      </c>
      <c r="G29" s="197">
        <v>2</v>
      </c>
      <c r="H29" s="197">
        <v>2</v>
      </c>
    </row>
    <row r="30" spans="1:8" ht="15.75" thickBot="1" x14ac:dyDescent="0.3">
      <c r="A30" s="194">
        <v>29</v>
      </c>
      <c r="B30" s="195">
        <v>1</v>
      </c>
      <c r="C30" s="196">
        <v>3</v>
      </c>
      <c r="D30" s="192">
        <v>1</v>
      </c>
      <c r="E30" s="196">
        <v>3</v>
      </c>
      <c r="F30" s="197">
        <v>3</v>
      </c>
      <c r="G30" s="193">
        <v>1</v>
      </c>
      <c r="H30" s="193">
        <v>3</v>
      </c>
    </row>
    <row r="31" spans="1:8" ht="15.75" thickBot="1" x14ac:dyDescent="0.3">
      <c r="A31" s="194">
        <v>30</v>
      </c>
      <c r="B31" s="195">
        <v>2</v>
      </c>
      <c r="C31" s="196">
        <v>1</v>
      </c>
      <c r="D31" s="196">
        <v>2</v>
      </c>
      <c r="E31" s="196">
        <v>2</v>
      </c>
      <c r="F31" s="197">
        <v>2</v>
      </c>
      <c r="G31" s="197">
        <v>2</v>
      </c>
      <c r="H31" s="197">
        <v>1</v>
      </c>
    </row>
    <row r="32" spans="1:8" ht="15.75" thickBot="1" x14ac:dyDescent="0.3">
      <c r="A32" s="194">
        <v>31</v>
      </c>
      <c r="B32" s="195">
        <v>1</v>
      </c>
      <c r="C32" s="196">
        <v>4</v>
      </c>
      <c r="D32" s="196">
        <v>7</v>
      </c>
      <c r="E32" s="196">
        <v>2</v>
      </c>
      <c r="F32" s="197">
        <v>1</v>
      </c>
      <c r="G32" s="193">
        <v>1</v>
      </c>
      <c r="H32" s="193">
        <v>1</v>
      </c>
    </row>
    <row r="33" spans="1:8" ht="15.75" thickBot="1" x14ac:dyDescent="0.3">
      <c r="A33" s="194">
        <v>32</v>
      </c>
      <c r="B33" s="195">
        <v>2</v>
      </c>
      <c r="C33" s="196">
        <v>1</v>
      </c>
      <c r="D33" s="196">
        <v>9</v>
      </c>
      <c r="E33" s="196">
        <v>3</v>
      </c>
      <c r="F33" s="197">
        <v>2</v>
      </c>
      <c r="G33" s="193">
        <v>1</v>
      </c>
      <c r="H33" s="193">
        <v>1</v>
      </c>
    </row>
    <row r="34" spans="1:8" ht="15.75" thickBot="1" x14ac:dyDescent="0.3">
      <c r="A34" s="194">
        <v>33</v>
      </c>
      <c r="B34" s="195">
        <v>1</v>
      </c>
      <c r="C34" s="196">
        <v>3</v>
      </c>
      <c r="D34" s="196">
        <v>1</v>
      </c>
      <c r="E34" s="196">
        <v>1</v>
      </c>
      <c r="F34" s="197">
        <v>1</v>
      </c>
      <c r="G34" s="193">
        <v>1</v>
      </c>
      <c r="H34" s="193">
        <v>2</v>
      </c>
    </row>
    <row r="35" spans="1:8" ht="15.75" thickBot="1" x14ac:dyDescent="0.3">
      <c r="A35" s="194">
        <v>34</v>
      </c>
      <c r="B35" s="195">
        <v>3</v>
      </c>
      <c r="C35" s="196">
        <v>1</v>
      </c>
      <c r="D35" s="196">
        <v>2</v>
      </c>
      <c r="E35" s="196">
        <v>4</v>
      </c>
      <c r="F35" s="197">
        <v>2</v>
      </c>
      <c r="G35" s="197">
        <v>2</v>
      </c>
      <c r="H35" s="197">
        <v>1</v>
      </c>
    </row>
    <row r="36" spans="1:8" ht="15.75" thickBot="1" x14ac:dyDescent="0.3">
      <c r="A36" s="194">
        <v>35</v>
      </c>
      <c r="B36" s="195">
        <v>2</v>
      </c>
      <c r="C36" s="196">
        <v>3</v>
      </c>
      <c r="D36" s="196">
        <v>9</v>
      </c>
      <c r="E36" s="196">
        <v>3</v>
      </c>
      <c r="F36" s="197">
        <v>3</v>
      </c>
      <c r="G36" s="193">
        <v>1</v>
      </c>
      <c r="H36" s="193">
        <v>2</v>
      </c>
    </row>
    <row r="37" spans="1:8" ht="15.75" thickBot="1" x14ac:dyDescent="0.3">
      <c r="A37" s="194">
        <v>36</v>
      </c>
      <c r="B37" s="195">
        <v>2</v>
      </c>
      <c r="C37" s="196">
        <v>4</v>
      </c>
      <c r="D37" s="196">
        <v>7</v>
      </c>
      <c r="E37" s="196">
        <v>2</v>
      </c>
      <c r="F37" s="197">
        <v>1</v>
      </c>
      <c r="G37" s="193">
        <v>1</v>
      </c>
      <c r="H37" s="193">
        <v>1</v>
      </c>
    </row>
    <row r="38" spans="1:8" ht="15.75" thickBot="1" x14ac:dyDescent="0.3">
      <c r="A38" s="194">
        <v>37</v>
      </c>
      <c r="B38" s="195">
        <v>1</v>
      </c>
      <c r="C38" s="196">
        <v>4</v>
      </c>
      <c r="D38" s="196">
        <v>2</v>
      </c>
      <c r="E38" s="196">
        <v>3</v>
      </c>
      <c r="F38" s="197">
        <v>2</v>
      </c>
      <c r="G38" s="197">
        <v>1</v>
      </c>
      <c r="H38" s="197">
        <v>2</v>
      </c>
    </row>
    <row r="39" spans="1:8" ht="15.75" thickBot="1" x14ac:dyDescent="0.3">
      <c r="A39" s="194">
        <v>38</v>
      </c>
      <c r="B39" s="195">
        <v>1</v>
      </c>
      <c r="C39" s="196">
        <v>3</v>
      </c>
      <c r="D39" s="196">
        <v>2</v>
      </c>
      <c r="E39" s="196">
        <v>3</v>
      </c>
      <c r="F39" s="197">
        <v>3</v>
      </c>
      <c r="G39" s="197">
        <v>2</v>
      </c>
      <c r="H39" s="197">
        <v>2</v>
      </c>
    </row>
    <row r="40" spans="1:8" ht="15.75" thickBot="1" x14ac:dyDescent="0.3">
      <c r="A40" s="194">
        <v>39</v>
      </c>
      <c r="B40" s="195">
        <v>2</v>
      </c>
      <c r="C40" s="196">
        <v>4</v>
      </c>
      <c r="D40" s="196">
        <v>3</v>
      </c>
      <c r="E40" s="196">
        <v>3</v>
      </c>
      <c r="F40" s="197">
        <v>1</v>
      </c>
      <c r="G40" s="193">
        <v>1</v>
      </c>
      <c r="H40" s="193">
        <v>2</v>
      </c>
    </row>
    <row r="41" spans="1:8" ht="15.75" thickBot="1" x14ac:dyDescent="0.3">
      <c r="A41" s="194">
        <v>40</v>
      </c>
      <c r="B41" s="195">
        <v>2</v>
      </c>
      <c r="C41" s="196">
        <v>1</v>
      </c>
      <c r="D41" s="196">
        <v>6</v>
      </c>
      <c r="E41" s="196">
        <v>1</v>
      </c>
      <c r="F41" s="197">
        <v>2</v>
      </c>
      <c r="G41" s="197">
        <v>2</v>
      </c>
      <c r="H41" s="197">
        <v>1</v>
      </c>
    </row>
    <row r="42" spans="1:8" ht="15.75" thickBot="1" x14ac:dyDescent="0.3">
      <c r="A42" s="194">
        <v>41</v>
      </c>
      <c r="B42" s="195">
        <v>1</v>
      </c>
      <c r="C42" s="196">
        <v>2</v>
      </c>
      <c r="D42" s="196">
        <v>5</v>
      </c>
      <c r="E42" s="196">
        <v>4</v>
      </c>
      <c r="F42" s="197">
        <v>1</v>
      </c>
      <c r="G42" s="193">
        <v>1</v>
      </c>
      <c r="H42" s="193">
        <v>1</v>
      </c>
    </row>
    <row r="43" spans="1:8" ht="15.75" thickBot="1" x14ac:dyDescent="0.3">
      <c r="A43" s="194">
        <v>42</v>
      </c>
      <c r="B43" s="195">
        <v>2</v>
      </c>
      <c r="C43" s="196">
        <v>4</v>
      </c>
      <c r="D43" s="196">
        <v>4</v>
      </c>
      <c r="E43" s="196">
        <v>3</v>
      </c>
      <c r="F43" s="197">
        <v>2</v>
      </c>
      <c r="G43" s="193">
        <v>1</v>
      </c>
      <c r="H43" s="193">
        <v>2</v>
      </c>
    </row>
    <row r="44" spans="1:8" ht="15.75" thickBot="1" x14ac:dyDescent="0.3">
      <c r="A44" s="194">
        <v>43</v>
      </c>
      <c r="B44" s="195">
        <v>2</v>
      </c>
      <c r="C44" s="196">
        <v>4</v>
      </c>
      <c r="D44" s="196">
        <v>8</v>
      </c>
      <c r="E44" s="196">
        <v>2</v>
      </c>
      <c r="F44" s="197">
        <v>1</v>
      </c>
      <c r="G44" s="193">
        <v>1</v>
      </c>
      <c r="H44" s="193">
        <v>2</v>
      </c>
    </row>
    <row r="45" spans="1:8" ht="15.75" thickBot="1" x14ac:dyDescent="0.3">
      <c r="A45" s="194">
        <v>44</v>
      </c>
      <c r="B45" s="191">
        <v>2</v>
      </c>
      <c r="C45" s="196">
        <v>1</v>
      </c>
      <c r="D45" s="196">
        <v>9</v>
      </c>
      <c r="E45" s="196">
        <v>1</v>
      </c>
      <c r="F45" s="197">
        <v>2</v>
      </c>
      <c r="G45" s="193">
        <v>1</v>
      </c>
      <c r="H45" s="193">
        <v>3</v>
      </c>
    </row>
    <row r="46" spans="1:8" ht="15.75" thickBot="1" x14ac:dyDescent="0.3">
      <c r="A46" s="194">
        <v>45</v>
      </c>
      <c r="B46" s="195">
        <v>1</v>
      </c>
      <c r="C46" s="196">
        <v>2</v>
      </c>
      <c r="D46" s="196">
        <v>7</v>
      </c>
      <c r="E46" s="196">
        <v>2</v>
      </c>
      <c r="F46" s="197">
        <v>1</v>
      </c>
      <c r="G46" s="193">
        <v>1</v>
      </c>
      <c r="H46" s="193">
        <v>1</v>
      </c>
    </row>
    <row r="47" spans="1:8" ht="15.75" thickBot="1" x14ac:dyDescent="0.3">
      <c r="A47" s="194">
        <v>46</v>
      </c>
      <c r="B47" s="195">
        <v>2</v>
      </c>
      <c r="C47" s="196">
        <v>4</v>
      </c>
      <c r="D47" s="196">
        <v>9</v>
      </c>
      <c r="E47" s="196">
        <v>3</v>
      </c>
      <c r="F47" s="197">
        <v>2</v>
      </c>
      <c r="G47" s="193">
        <v>2</v>
      </c>
      <c r="H47" s="193">
        <v>2</v>
      </c>
    </row>
    <row r="48" spans="1:8" ht="15.75" thickBot="1" x14ac:dyDescent="0.3">
      <c r="A48" s="194">
        <v>47</v>
      </c>
      <c r="B48" s="195">
        <v>3</v>
      </c>
      <c r="C48" s="196">
        <v>3</v>
      </c>
      <c r="D48" s="196">
        <v>1</v>
      </c>
      <c r="E48" s="196">
        <v>4</v>
      </c>
      <c r="F48" s="197">
        <v>1</v>
      </c>
      <c r="G48" s="193">
        <v>1</v>
      </c>
      <c r="H48" s="193">
        <v>2</v>
      </c>
    </row>
    <row r="49" spans="1:8" ht="15.75" thickBot="1" x14ac:dyDescent="0.3">
      <c r="A49" s="194">
        <v>48</v>
      </c>
      <c r="B49" s="195">
        <v>2</v>
      </c>
      <c r="C49" s="196">
        <v>1</v>
      </c>
      <c r="D49" s="196">
        <v>2</v>
      </c>
      <c r="E49" s="196">
        <v>1</v>
      </c>
      <c r="F49" s="197">
        <v>2</v>
      </c>
      <c r="G49" s="197">
        <v>1</v>
      </c>
      <c r="H49" s="197">
        <v>1</v>
      </c>
    </row>
    <row r="50" spans="1:8" ht="15.75" thickBot="1" x14ac:dyDescent="0.3">
      <c r="A50" s="194">
        <v>49</v>
      </c>
      <c r="B50" s="195">
        <v>3</v>
      </c>
      <c r="C50" s="196">
        <v>3</v>
      </c>
      <c r="D50" s="196">
        <v>9</v>
      </c>
      <c r="E50" s="196">
        <v>2</v>
      </c>
      <c r="F50" s="197">
        <v>1</v>
      </c>
      <c r="G50" s="193">
        <v>1</v>
      </c>
      <c r="H50" s="193">
        <v>2</v>
      </c>
    </row>
    <row r="51" spans="1:8" ht="15.75" thickBot="1" x14ac:dyDescent="0.3">
      <c r="A51" s="194">
        <v>50</v>
      </c>
      <c r="B51" s="195">
        <v>2</v>
      </c>
      <c r="C51" s="196">
        <v>1</v>
      </c>
      <c r="D51" s="196">
        <v>7</v>
      </c>
      <c r="E51" s="196">
        <v>3</v>
      </c>
      <c r="F51" s="197">
        <v>2</v>
      </c>
      <c r="G51" s="193">
        <v>1</v>
      </c>
      <c r="H51" s="193">
        <v>2</v>
      </c>
    </row>
    <row r="52" spans="1:8" ht="15.75" thickBot="1" x14ac:dyDescent="0.3">
      <c r="A52" s="194">
        <v>51</v>
      </c>
      <c r="B52" s="195">
        <v>1</v>
      </c>
      <c r="C52" s="196">
        <v>1</v>
      </c>
      <c r="D52" s="196">
        <v>6</v>
      </c>
      <c r="E52" s="196">
        <v>2</v>
      </c>
      <c r="F52" s="193">
        <v>1</v>
      </c>
      <c r="G52" s="197">
        <v>2</v>
      </c>
      <c r="H52" s="197">
        <v>2</v>
      </c>
    </row>
    <row r="53" spans="1:8" ht="15.75" thickBot="1" x14ac:dyDescent="0.3">
      <c r="A53" s="194">
        <v>52</v>
      </c>
      <c r="B53" s="195">
        <v>1</v>
      </c>
      <c r="C53" s="196">
        <v>4</v>
      </c>
      <c r="D53" s="196">
        <v>8</v>
      </c>
      <c r="E53" s="196">
        <v>1</v>
      </c>
      <c r="F53" s="197">
        <v>2</v>
      </c>
      <c r="G53" s="193">
        <v>1</v>
      </c>
      <c r="H53" s="193">
        <v>2</v>
      </c>
    </row>
    <row r="54" spans="1:8" ht="15.75" thickBot="1" x14ac:dyDescent="0.3">
      <c r="A54" s="194">
        <v>53</v>
      </c>
      <c r="B54" s="195">
        <v>2</v>
      </c>
      <c r="C54" s="196">
        <v>1</v>
      </c>
      <c r="D54" s="196">
        <v>5</v>
      </c>
      <c r="E54" s="196">
        <v>2</v>
      </c>
      <c r="F54" s="197">
        <v>1</v>
      </c>
      <c r="G54" s="193">
        <v>1</v>
      </c>
      <c r="H54" s="193">
        <v>1</v>
      </c>
    </row>
    <row r="55" spans="1:8" ht="15.75" thickBot="1" x14ac:dyDescent="0.3">
      <c r="A55" s="194">
        <v>54</v>
      </c>
      <c r="B55" s="195">
        <v>2</v>
      </c>
      <c r="C55" s="196">
        <v>3</v>
      </c>
      <c r="D55" s="196">
        <v>4</v>
      </c>
      <c r="E55" s="196">
        <v>3</v>
      </c>
      <c r="F55" s="197">
        <v>2</v>
      </c>
      <c r="G55" s="193">
        <v>1</v>
      </c>
      <c r="H55" s="193">
        <v>1</v>
      </c>
    </row>
    <row r="56" spans="1:8" ht="15.75" thickBot="1" x14ac:dyDescent="0.3">
      <c r="A56" s="194">
        <v>55</v>
      </c>
      <c r="B56" s="195">
        <v>2</v>
      </c>
      <c r="C56" s="196">
        <v>4</v>
      </c>
      <c r="D56" s="196">
        <v>3</v>
      </c>
      <c r="E56" s="196">
        <v>1</v>
      </c>
      <c r="F56" s="197">
        <v>1</v>
      </c>
      <c r="G56" s="193">
        <v>1</v>
      </c>
      <c r="H56" s="193">
        <v>1</v>
      </c>
    </row>
    <row r="57" spans="1:8" ht="15.75" thickBot="1" x14ac:dyDescent="0.3">
      <c r="A57" s="194">
        <v>56</v>
      </c>
      <c r="B57" s="195">
        <v>3</v>
      </c>
      <c r="C57" s="196">
        <v>1</v>
      </c>
      <c r="D57" s="196">
        <v>6</v>
      </c>
      <c r="E57" s="196">
        <v>1</v>
      </c>
      <c r="F57" s="197">
        <v>2</v>
      </c>
      <c r="G57" s="197">
        <v>2</v>
      </c>
      <c r="H57" s="197">
        <v>1</v>
      </c>
    </row>
    <row r="58" spans="1:8" ht="15.75" thickBot="1" x14ac:dyDescent="0.3">
      <c r="A58" s="194">
        <v>57</v>
      </c>
      <c r="B58" s="195">
        <v>1</v>
      </c>
      <c r="C58" s="196">
        <v>1</v>
      </c>
      <c r="D58" s="192">
        <v>1</v>
      </c>
      <c r="E58" s="196">
        <v>3</v>
      </c>
      <c r="F58" s="197">
        <v>3</v>
      </c>
      <c r="G58" s="193">
        <v>1</v>
      </c>
      <c r="H58" s="193">
        <v>3</v>
      </c>
    </row>
    <row r="59" spans="1:8" ht="15.75" thickBot="1" x14ac:dyDescent="0.3">
      <c r="A59" s="194">
        <v>58</v>
      </c>
      <c r="B59" s="195">
        <v>2</v>
      </c>
      <c r="C59" s="192">
        <v>1</v>
      </c>
      <c r="D59" s="196">
        <v>2</v>
      </c>
      <c r="E59" s="196">
        <v>2</v>
      </c>
      <c r="F59" s="197">
        <v>1</v>
      </c>
      <c r="G59" s="197">
        <v>1</v>
      </c>
      <c r="H59" s="197">
        <v>1</v>
      </c>
    </row>
    <row r="60" spans="1:8" ht="15.75" thickBot="1" x14ac:dyDescent="0.3">
      <c r="A60" s="194">
        <v>59</v>
      </c>
      <c r="B60" s="195">
        <v>3</v>
      </c>
      <c r="C60" s="196">
        <v>4</v>
      </c>
      <c r="D60" s="196">
        <v>7</v>
      </c>
      <c r="E60" s="196">
        <v>3</v>
      </c>
      <c r="F60" s="197">
        <v>2</v>
      </c>
      <c r="G60" s="193">
        <v>1</v>
      </c>
      <c r="H60" s="193">
        <v>1</v>
      </c>
    </row>
    <row r="61" spans="1:8" ht="15.75" thickBot="1" x14ac:dyDescent="0.3">
      <c r="A61" s="194">
        <v>60</v>
      </c>
      <c r="B61" s="195">
        <v>1</v>
      </c>
      <c r="C61" s="196">
        <v>1</v>
      </c>
      <c r="D61" s="196">
        <v>9</v>
      </c>
      <c r="E61" s="196">
        <v>4</v>
      </c>
      <c r="F61" s="197">
        <v>1</v>
      </c>
      <c r="G61" s="193">
        <v>2</v>
      </c>
      <c r="H61" s="193">
        <v>3</v>
      </c>
    </row>
    <row r="62" spans="1:8" ht="15.75" thickBot="1" x14ac:dyDescent="0.3">
      <c r="A62" s="194">
        <v>61</v>
      </c>
      <c r="B62" s="195">
        <v>2</v>
      </c>
      <c r="C62" s="196">
        <v>3</v>
      </c>
      <c r="D62" s="196">
        <v>1</v>
      </c>
      <c r="E62" s="196">
        <v>3</v>
      </c>
      <c r="F62" s="197">
        <v>3</v>
      </c>
      <c r="G62" s="193">
        <v>1</v>
      </c>
      <c r="H62" s="193">
        <v>1</v>
      </c>
    </row>
    <row r="63" spans="1:8" ht="15.75" thickBot="1" x14ac:dyDescent="0.3">
      <c r="A63" s="194">
        <v>62</v>
      </c>
      <c r="B63" s="195">
        <v>3</v>
      </c>
      <c r="C63" s="196">
        <v>1</v>
      </c>
      <c r="D63" s="196">
        <v>2</v>
      </c>
      <c r="E63" s="196">
        <v>1</v>
      </c>
      <c r="F63" s="197">
        <v>1</v>
      </c>
      <c r="G63" s="197">
        <v>1</v>
      </c>
      <c r="H63" s="197">
        <v>1</v>
      </c>
    </row>
    <row r="64" spans="1:8" ht="15.75" thickBot="1" x14ac:dyDescent="0.3">
      <c r="A64" s="194">
        <v>63</v>
      </c>
      <c r="B64" s="195">
        <v>1</v>
      </c>
      <c r="C64" s="196">
        <v>2</v>
      </c>
      <c r="D64" s="196">
        <v>9</v>
      </c>
      <c r="E64" s="196">
        <v>1</v>
      </c>
      <c r="F64" s="197">
        <v>2</v>
      </c>
      <c r="G64" s="193">
        <v>1</v>
      </c>
      <c r="H64" s="193">
        <v>1</v>
      </c>
    </row>
    <row r="65" spans="1:8" ht="15.75" thickBot="1" x14ac:dyDescent="0.3">
      <c r="A65" s="194">
        <v>64</v>
      </c>
      <c r="B65" s="195">
        <v>2</v>
      </c>
      <c r="C65" s="196">
        <v>4</v>
      </c>
      <c r="D65" s="196">
        <v>7</v>
      </c>
      <c r="E65" s="196">
        <v>1</v>
      </c>
      <c r="F65" s="197">
        <v>1</v>
      </c>
      <c r="G65" s="193">
        <v>1</v>
      </c>
      <c r="H65" s="193">
        <v>3</v>
      </c>
    </row>
    <row r="66" spans="1:8" ht="15.75" thickBot="1" x14ac:dyDescent="0.3">
      <c r="A66" s="194">
        <v>65</v>
      </c>
      <c r="B66" s="195">
        <v>3</v>
      </c>
      <c r="C66" s="196">
        <v>1</v>
      </c>
      <c r="D66" s="196">
        <v>2</v>
      </c>
      <c r="E66" s="196">
        <v>2</v>
      </c>
      <c r="F66" s="197">
        <v>2</v>
      </c>
      <c r="G66" s="197">
        <v>1</v>
      </c>
      <c r="H66" s="197">
        <v>1</v>
      </c>
    </row>
    <row r="67" spans="1:8" ht="15.75" thickBot="1" x14ac:dyDescent="0.3">
      <c r="A67" s="194">
        <v>66</v>
      </c>
      <c r="B67" s="195">
        <v>2</v>
      </c>
      <c r="C67" s="196">
        <v>2</v>
      </c>
      <c r="D67" s="196">
        <v>2</v>
      </c>
      <c r="E67" s="196">
        <v>4</v>
      </c>
      <c r="F67" s="197">
        <v>1</v>
      </c>
      <c r="G67" s="197">
        <v>1</v>
      </c>
      <c r="H67" s="197">
        <v>1</v>
      </c>
    </row>
    <row r="68" spans="1:8" ht="15.75" thickBot="1" x14ac:dyDescent="0.3">
      <c r="A68" s="194">
        <v>67</v>
      </c>
      <c r="B68" s="195">
        <v>2</v>
      </c>
      <c r="C68" s="196">
        <v>4</v>
      </c>
      <c r="D68" s="196">
        <v>3</v>
      </c>
      <c r="E68" s="196">
        <v>1</v>
      </c>
      <c r="F68" s="197">
        <v>2</v>
      </c>
      <c r="G68" s="193">
        <v>1</v>
      </c>
      <c r="H68" s="193">
        <v>2</v>
      </c>
    </row>
    <row r="69" spans="1:8" ht="15.75" thickBot="1" x14ac:dyDescent="0.3">
      <c r="A69" s="194">
        <v>68</v>
      </c>
      <c r="B69" s="195">
        <v>2</v>
      </c>
      <c r="C69" s="196">
        <v>4</v>
      </c>
      <c r="D69" s="196">
        <v>6</v>
      </c>
      <c r="E69" s="196">
        <v>4</v>
      </c>
      <c r="F69" s="197">
        <v>1</v>
      </c>
      <c r="G69" s="197">
        <v>2</v>
      </c>
      <c r="H69" s="197">
        <v>2</v>
      </c>
    </row>
    <row r="70" spans="1:8" ht="15.75" thickBot="1" x14ac:dyDescent="0.3">
      <c r="A70" s="194">
        <v>69</v>
      </c>
      <c r="B70" s="195">
        <v>1</v>
      </c>
      <c r="C70" s="196">
        <v>1</v>
      </c>
      <c r="D70" s="196">
        <v>5</v>
      </c>
      <c r="E70" s="196">
        <v>1</v>
      </c>
      <c r="F70" s="197">
        <v>1</v>
      </c>
      <c r="G70" s="193">
        <v>1</v>
      </c>
      <c r="H70" s="193">
        <v>3</v>
      </c>
    </row>
    <row r="71" spans="1:8" ht="15.75" thickBot="1" x14ac:dyDescent="0.3">
      <c r="A71" s="194">
        <v>70</v>
      </c>
      <c r="B71" s="195">
        <v>2</v>
      </c>
      <c r="C71" s="196">
        <v>3</v>
      </c>
      <c r="D71" s="196">
        <v>4</v>
      </c>
      <c r="E71" s="196">
        <v>2</v>
      </c>
      <c r="F71" s="197">
        <v>1</v>
      </c>
      <c r="G71" s="193">
        <v>1</v>
      </c>
      <c r="H71" s="193">
        <v>1</v>
      </c>
    </row>
    <row r="72" spans="1:8" ht="15.75" thickBot="1" x14ac:dyDescent="0.3">
      <c r="A72" s="194">
        <v>71</v>
      </c>
      <c r="B72" s="195">
        <v>2</v>
      </c>
      <c r="C72" s="196">
        <v>4</v>
      </c>
      <c r="D72" s="196">
        <v>8</v>
      </c>
      <c r="E72" s="196">
        <v>3</v>
      </c>
      <c r="F72" s="197">
        <v>2</v>
      </c>
      <c r="G72" s="193">
        <v>1</v>
      </c>
      <c r="H72" s="193">
        <v>2</v>
      </c>
    </row>
    <row r="73" spans="1:8" ht="15.75" thickBot="1" x14ac:dyDescent="0.3">
      <c r="A73" s="194">
        <v>72</v>
      </c>
      <c r="B73" s="195">
        <v>1</v>
      </c>
      <c r="C73" s="196">
        <v>1</v>
      </c>
      <c r="D73" s="196">
        <v>9</v>
      </c>
      <c r="E73" s="196">
        <v>1</v>
      </c>
      <c r="F73" s="197">
        <v>1</v>
      </c>
      <c r="G73" s="193">
        <v>1</v>
      </c>
      <c r="H73" s="193">
        <v>3</v>
      </c>
    </row>
    <row r="74" spans="1:8" ht="15.75" thickBot="1" x14ac:dyDescent="0.3">
      <c r="A74" s="194">
        <v>73</v>
      </c>
      <c r="B74" s="195">
        <v>2</v>
      </c>
      <c r="C74" s="196">
        <v>1</v>
      </c>
      <c r="D74" s="196">
        <v>7</v>
      </c>
      <c r="E74" s="196">
        <v>1</v>
      </c>
      <c r="F74" s="197">
        <v>2</v>
      </c>
      <c r="G74" s="193">
        <v>1</v>
      </c>
      <c r="H74" s="193">
        <v>1</v>
      </c>
    </row>
    <row r="75" spans="1:8" ht="15.75" thickBot="1" x14ac:dyDescent="0.3">
      <c r="A75" s="194">
        <v>74</v>
      </c>
      <c r="B75" s="195">
        <v>1</v>
      </c>
      <c r="C75" s="196">
        <v>3</v>
      </c>
      <c r="D75" s="196">
        <v>9</v>
      </c>
      <c r="E75" s="196">
        <v>2</v>
      </c>
      <c r="F75" s="197">
        <v>1</v>
      </c>
      <c r="G75" s="193">
        <v>1</v>
      </c>
      <c r="H75" s="193">
        <v>2</v>
      </c>
    </row>
    <row r="76" spans="1:8" ht="15.75" thickBot="1" x14ac:dyDescent="0.3">
      <c r="A76" s="194">
        <v>75</v>
      </c>
      <c r="B76" s="195">
        <v>2</v>
      </c>
      <c r="C76" s="196">
        <v>2</v>
      </c>
      <c r="D76" s="196">
        <v>1</v>
      </c>
      <c r="E76" s="196">
        <v>3</v>
      </c>
      <c r="F76" s="197">
        <v>3</v>
      </c>
      <c r="G76" s="193">
        <v>1</v>
      </c>
      <c r="H76" s="193">
        <v>1</v>
      </c>
    </row>
    <row r="77" spans="1:8" ht="15.75" thickBot="1" x14ac:dyDescent="0.3">
      <c r="A77" s="194">
        <v>76</v>
      </c>
      <c r="B77" s="195">
        <v>1</v>
      </c>
      <c r="C77" s="196">
        <v>3</v>
      </c>
      <c r="D77" s="196">
        <v>2</v>
      </c>
      <c r="E77" s="196">
        <v>3</v>
      </c>
      <c r="F77" s="197">
        <v>2</v>
      </c>
      <c r="G77" s="197">
        <v>1</v>
      </c>
      <c r="H77" s="197">
        <v>1</v>
      </c>
    </row>
    <row r="78" spans="1:8" ht="15.75" thickBot="1" x14ac:dyDescent="0.3">
      <c r="A78" s="194">
        <v>77</v>
      </c>
      <c r="B78" s="195">
        <v>3</v>
      </c>
      <c r="C78" s="196">
        <v>4</v>
      </c>
      <c r="D78" s="196">
        <v>9</v>
      </c>
      <c r="E78" s="196">
        <v>1</v>
      </c>
      <c r="F78" s="197">
        <v>2</v>
      </c>
      <c r="G78" s="193">
        <v>2</v>
      </c>
      <c r="H78" s="193">
        <v>1</v>
      </c>
    </row>
    <row r="79" spans="1:8" ht="15.75" thickBot="1" x14ac:dyDescent="0.3">
      <c r="A79" s="194">
        <v>78</v>
      </c>
      <c r="B79" s="195">
        <v>2</v>
      </c>
      <c r="C79" s="196">
        <v>1</v>
      </c>
      <c r="D79" s="196">
        <v>7</v>
      </c>
      <c r="E79" s="196">
        <v>4</v>
      </c>
      <c r="F79" s="197">
        <v>1</v>
      </c>
      <c r="G79" s="193">
        <v>1</v>
      </c>
      <c r="H79" s="193">
        <v>3</v>
      </c>
    </row>
    <row r="80" spans="1:8" ht="15.75" thickBot="1" x14ac:dyDescent="0.3">
      <c r="A80" s="194">
        <v>79</v>
      </c>
      <c r="B80" s="195">
        <v>2</v>
      </c>
      <c r="C80" s="196">
        <v>4</v>
      </c>
      <c r="D80" s="196">
        <v>6</v>
      </c>
      <c r="E80" s="196">
        <v>3</v>
      </c>
      <c r="F80" s="197">
        <v>3</v>
      </c>
      <c r="G80" s="197">
        <v>2</v>
      </c>
      <c r="H80" s="197">
        <v>3</v>
      </c>
    </row>
    <row r="81" spans="1:8" ht="15.75" thickBot="1" x14ac:dyDescent="0.3">
      <c r="A81" s="194">
        <v>80</v>
      </c>
      <c r="B81" s="195">
        <v>1</v>
      </c>
      <c r="C81" s="196">
        <v>2</v>
      </c>
      <c r="D81" s="196">
        <v>8</v>
      </c>
      <c r="E81" s="196">
        <v>3</v>
      </c>
      <c r="F81" s="197">
        <v>2</v>
      </c>
      <c r="G81" s="193">
        <v>1</v>
      </c>
      <c r="H81" s="193">
        <v>1</v>
      </c>
    </row>
    <row r="82" spans="1:8" ht="15.75" thickBot="1" x14ac:dyDescent="0.3">
      <c r="A82" s="194">
        <v>81</v>
      </c>
      <c r="B82" s="195">
        <v>1</v>
      </c>
      <c r="C82" s="196">
        <v>4</v>
      </c>
      <c r="D82" s="196">
        <v>5</v>
      </c>
      <c r="E82" s="196">
        <v>2</v>
      </c>
      <c r="F82" s="197">
        <v>1</v>
      </c>
      <c r="G82" s="193">
        <v>1</v>
      </c>
      <c r="H82" s="193">
        <v>2</v>
      </c>
    </row>
    <row r="83" spans="1:8" ht="15.75" thickBot="1" x14ac:dyDescent="0.3">
      <c r="A83" s="194">
        <v>82</v>
      </c>
      <c r="B83" s="195">
        <v>2</v>
      </c>
      <c r="C83" s="196">
        <v>1</v>
      </c>
      <c r="D83" s="196">
        <v>4</v>
      </c>
      <c r="E83" s="196">
        <v>1</v>
      </c>
      <c r="F83" s="197">
        <v>2</v>
      </c>
      <c r="G83" s="193">
        <v>1</v>
      </c>
      <c r="H83" s="193">
        <v>1</v>
      </c>
    </row>
    <row r="84" spans="1:8" ht="15.75" thickBot="1" x14ac:dyDescent="0.3">
      <c r="A84" s="194">
        <v>83</v>
      </c>
      <c r="B84" s="195">
        <v>2</v>
      </c>
      <c r="C84" s="196">
        <v>2</v>
      </c>
      <c r="D84" s="196">
        <v>3</v>
      </c>
      <c r="E84" s="196">
        <v>3</v>
      </c>
      <c r="F84" s="197">
        <v>1</v>
      </c>
      <c r="G84" s="193">
        <v>1</v>
      </c>
      <c r="H84" s="193">
        <v>3</v>
      </c>
    </row>
    <row r="85" spans="1:8" ht="15.75" thickBot="1" x14ac:dyDescent="0.3">
      <c r="A85" s="194">
        <v>84</v>
      </c>
      <c r="B85" s="195">
        <v>1</v>
      </c>
      <c r="C85" s="196">
        <v>1</v>
      </c>
      <c r="D85" s="196">
        <v>6</v>
      </c>
      <c r="E85" s="196">
        <v>4</v>
      </c>
      <c r="F85" s="197">
        <v>2</v>
      </c>
      <c r="G85" s="197">
        <v>2</v>
      </c>
      <c r="H85" s="197">
        <v>2</v>
      </c>
    </row>
    <row r="86" spans="1:8" ht="15.75" thickBot="1" x14ac:dyDescent="0.3">
      <c r="A86" s="194">
        <v>85</v>
      </c>
      <c r="B86" s="195">
        <v>2</v>
      </c>
      <c r="C86" s="196">
        <v>4</v>
      </c>
      <c r="D86" s="196">
        <v>1</v>
      </c>
      <c r="E86" s="196">
        <v>3</v>
      </c>
      <c r="F86" s="197">
        <v>3</v>
      </c>
      <c r="G86" s="193">
        <v>1</v>
      </c>
      <c r="H86" s="193">
        <v>1</v>
      </c>
    </row>
    <row r="87" spans="1:8" ht="15.75" thickBot="1" x14ac:dyDescent="0.3">
      <c r="A87" s="194">
        <v>86</v>
      </c>
      <c r="B87" s="195">
        <v>2</v>
      </c>
      <c r="C87" s="196">
        <v>3</v>
      </c>
      <c r="D87" s="196">
        <v>2</v>
      </c>
      <c r="E87" s="196">
        <v>4</v>
      </c>
      <c r="F87" s="197">
        <v>1</v>
      </c>
      <c r="G87" s="197">
        <v>1</v>
      </c>
      <c r="H87" s="197">
        <v>2</v>
      </c>
    </row>
    <row r="88" spans="1:8" ht="15.75" thickBot="1" x14ac:dyDescent="0.3">
      <c r="A88" s="194">
        <v>87</v>
      </c>
      <c r="B88" s="195">
        <v>2</v>
      </c>
      <c r="C88" s="196">
        <v>1</v>
      </c>
      <c r="D88" s="196">
        <v>3</v>
      </c>
      <c r="E88" s="196">
        <v>1</v>
      </c>
      <c r="F88" s="197">
        <v>2</v>
      </c>
      <c r="G88" s="193">
        <v>1</v>
      </c>
      <c r="H88" s="193">
        <v>2</v>
      </c>
    </row>
    <row r="89" spans="1:8" ht="15.75" thickBot="1" x14ac:dyDescent="0.3">
      <c r="A89" s="194">
        <v>88</v>
      </c>
      <c r="B89" s="195">
        <v>1</v>
      </c>
      <c r="C89" s="196">
        <v>4</v>
      </c>
      <c r="D89" s="196">
        <v>7</v>
      </c>
      <c r="E89" s="196">
        <v>3</v>
      </c>
      <c r="F89" s="197">
        <v>3</v>
      </c>
      <c r="G89" s="193">
        <v>1</v>
      </c>
      <c r="H89" s="193">
        <v>2</v>
      </c>
    </row>
    <row r="90" spans="1:8" ht="15.75" thickBot="1" x14ac:dyDescent="0.3">
      <c r="A90" s="194">
        <v>89</v>
      </c>
      <c r="B90" s="195">
        <v>1</v>
      </c>
      <c r="C90" s="196">
        <v>1</v>
      </c>
      <c r="D90" s="196">
        <v>6</v>
      </c>
      <c r="E90" s="196">
        <v>2</v>
      </c>
      <c r="F90" s="197">
        <v>1</v>
      </c>
      <c r="G90" s="197">
        <v>2</v>
      </c>
      <c r="H90" s="197">
        <v>3</v>
      </c>
    </row>
    <row r="91" spans="1:8" ht="15.75" thickBot="1" x14ac:dyDescent="0.3">
      <c r="A91" s="194">
        <v>90</v>
      </c>
      <c r="B91" s="195">
        <v>1</v>
      </c>
      <c r="C91" s="196">
        <v>3</v>
      </c>
      <c r="D91" s="196">
        <v>9</v>
      </c>
      <c r="E91" s="196">
        <v>1</v>
      </c>
      <c r="F91" s="197">
        <v>2</v>
      </c>
      <c r="G91" s="193">
        <v>1</v>
      </c>
      <c r="H91" s="193">
        <v>2</v>
      </c>
    </row>
    <row r="92" spans="1:8" ht="15.75" thickBot="1" x14ac:dyDescent="0.3">
      <c r="A92" s="194">
        <v>91</v>
      </c>
      <c r="B92" s="195">
        <v>1</v>
      </c>
      <c r="C92" s="196">
        <v>1</v>
      </c>
      <c r="D92" s="196">
        <v>7</v>
      </c>
      <c r="E92" s="196">
        <v>4</v>
      </c>
      <c r="F92" s="197">
        <v>1</v>
      </c>
      <c r="G92" s="193">
        <v>1</v>
      </c>
      <c r="H92" s="193">
        <v>2</v>
      </c>
    </row>
    <row r="93" spans="1:8" ht="15.75" thickBot="1" x14ac:dyDescent="0.3">
      <c r="A93" s="194">
        <v>92</v>
      </c>
      <c r="B93" s="195">
        <v>2</v>
      </c>
      <c r="C93" s="196">
        <v>3</v>
      </c>
      <c r="D93" s="196">
        <v>9</v>
      </c>
      <c r="E93" s="196">
        <v>3</v>
      </c>
      <c r="F93" s="197">
        <v>2</v>
      </c>
      <c r="G93" s="193">
        <v>1</v>
      </c>
      <c r="H93" s="193">
        <v>2</v>
      </c>
    </row>
    <row r="94" spans="1:8" ht="15.75" thickBot="1" x14ac:dyDescent="0.3">
      <c r="A94" s="194">
        <v>93</v>
      </c>
      <c r="B94" s="195">
        <v>2</v>
      </c>
      <c r="C94" s="196">
        <v>1</v>
      </c>
      <c r="D94" s="196">
        <v>1</v>
      </c>
      <c r="E94" s="196">
        <v>2</v>
      </c>
      <c r="F94" s="197">
        <v>1</v>
      </c>
      <c r="G94" s="193">
        <v>1</v>
      </c>
      <c r="H94" s="193">
        <v>3</v>
      </c>
    </row>
    <row r="95" spans="1:8" ht="15.75" thickBot="1" x14ac:dyDescent="0.3">
      <c r="A95" s="194">
        <v>94</v>
      </c>
      <c r="B95" s="195">
        <v>1</v>
      </c>
      <c r="C95" s="196">
        <v>4</v>
      </c>
      <c r="D95" s="196">
        <v>2</v>
      </c>
      <c r="E95" s="196">
        <v>1</v>
      </c>
      <c r="F95" s="197">
        <v>2</v>
      </c>
      <c r="G95" s="197">
        <v>1</v>
      </c>
      <c r="H95" s="197">
        <v>2</v>
      </c>
    </row>
    <row r="96" spans="1:8" ht="15.75" thickBot="1" x14ac:dyDescent="0.3">
      <c r="A96" s="194">
        <v>95</v>
      </c>
      <c r="B96" s="195">
        <v>1</v>
      </c>
      <c r="C96" s="196">
        <v>3</v>
      </c>
      <c r="D96" s="196">
        <v>2</v>
      </c>
      <c r="E96" s="196">
        <v>4</v>
      </c>
      <c r="F96" s="197">
        <v>1</v>
      </c>
      <c r="G96" s="197">
        <v>1</v>
      </c>
      <c r="H96" s="197">
        <v>1</v>
      </c>
    </row>
    <row r="97" spans="1:8" ht="15.75" thickBot="1" x14ac:dyDescent="0.3">
      <c r="A97" s="194">
        <v>96</v>
      </c>
      <c r="B97" s="195">
        <v>2</v>
      </c>
      <c r="C97" s="196">
        <v>4</v>
      </c>
      <c r="D97" s="196">
        <v>1</v>
      </c>
      <c r="E97" s="196">
        <v>3</v>
      </c>
      <c r="F97" s="197">
        <v>2</v>
      </c>
      <c r="G97" s="193">
        <v>1</v>
      </c>
      <c r="H97" s="193">
        <v>1</v>
      </c>
    </row>
    <row r="98" spans="1:8" ht="15.75" thickBot="1" x14ac:dyDescent="0.3">
      <c r="A98" s="194">
        <v>97</v>
      </c>
      <c r="B98" s="195">
        <v>1</v>
      </c>
      <c r="C98" s="196">
        <v>4</v>
      </c>
      <c r="D98" s="196">
        <v>2</v>
      </c>
      <c r="E98" s="196">
        <v>2</v>
      </c>
      <c r="F98" s="197">
        <v>1</v>
      </c>
      <c r="G98" s="197">
        <v>1</v>
      </c>
      <c r="H98" s="197">
        <v>1</v>
      </c>
    </row>
    <row r="99" spans="1:8" ht="15.75" thickBot="1" x14ac:dyDescent="0.3">
      <c r="A99" s="194">
        <v>98</v>
      </c>
      <c r="B99" s="195">
        <v>2</v>
      </c>
      <c r="C99" s="196">
        <v>2</v>
      </c>
      <c r="D99" s="196">
        <v>7</v>
      </c>
      <c r="E99" s="196">
        <v>1</v>
      </c>
      <c r="F99" s="197">
        <v>2</v>
      </c>
      <c r="G99" s="193">
        <v>1</v>
      </c>
      <c r="H99" s="193">
        <v>3</v>
      </c>
    </row>
    <row r="100" spans="1:8" ht="15.75" thickBot="1" x14ac:dyDescent="0.3">
      <c r="A100" s="194">
        <v>99</v>
      </c>
      <c r="B100" s="195">
        <v>3</v>
      </c>
      <c r="C100" s="196">
        <v>3</v>
      </c>
      <c r="D100" s="196">
        <v>1</v>
      </c>
      <c r="E100" s="196">
        <v>1</v>
      </c>
      <c r="F100" s="197">
        <v>1</v>
      </c>
      <c r="G100" s="193">
        <v>1</v>
      </c>
      <c r="H100" s="193">
        <v>3</v>
      </c>
    </row>
    <row r="101" spans="1:8" x14ac:dyDescent="0.25">
      <c r="A101" s="194">
        <v>100</v>
      </c>
      <c r="B101" s="195">
        <v>2</v>
      </c>
      <c r="C101" s="196">
        <v>4</v>
      </c>
      <c r="D101" s="196">
        <v>2</v>
      </c>
      <c r="E101" s="196">
        <v>1</v>
      </c>
      <c r="F101" s="197">
        <v>2</v>
      </c>
      <c r="G101" s="197">
        <v>1</v>
      </c>
      <c r="H101" s="197">
        <v>3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3</vt:i4>
      </vt:variant>
    </vt:vector>
  </HeadingPairs>
  <TitlesOfParts>
    <vt:vector size="12" baseType="lpstr">
      <vt:lpstr>AG10</vt:lpstr>
      <vt:lpstr>AG9-ENCARGOS SOCIAIS</vt:lpstr>
      <vt:lpstr>AG8-CALCULO</vt:lpstr>
      <vt:lpstr>AG8-B.D. ESTOQUE</vt:lpstr>
      <vt:lpstr>AG9-Instrumento</vt:lpstr>
      <vt:lpstr>AG9-ANÁLISE</vt:lpstr>
      <vt:lpstr>AG9-REFERÊNCIA</vt:lpstr>
      <vt:lpstr>AG9-FOFA</vt:lpstr>
      <vt:lpstr>AG9-Banco de Dados</vt:lpstr>
      <vt:lpstr>'AG9-Banco de Dados'!Area_de_impressao</vt:lpstr>
      <vt:lpstr>'AG9-Instrumento'!Area_de_impressao</vt:lpstr>
      <vt:lpstr>'AG9-REFERÊNCIA'!Area_de_impressao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Proprietario</dc:creator>
  <cp:lastModifiedBy>Sonia Aparecida dos Santos Vieira</cp:lastModifiedBy>
  <dcterms:created xsi:type="dcterms:W3CDTF">2019-09-15T21:19:43Z</dcterms:created>
  <dcterms:modified xsi:type="dcterms:W3CDTF">2025-09-23T13:30:36Z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380b4d-8a71-4241-982c-3816ad3ce8fc_Enabled">
    <vt:lpwstr>true</vt:lpwstr>
  </property>
  <property fmtid="{D5CDD505-2E9C-101B-9397-08002B2CF9AE}" pid="3" name="MSIP_Label_ff380b4d-8a71-4241-982c-3816ad3ce8fc_SetDate">
    <vt:lpwstr>2025-09-23T13:30:36Z</vt:lpwstr>
  </property>
  <property fmtid="{D5CDD505-2E9C-101B-9397-08002B2CF9AE}" pid="4" name="MSIP_Label_ff380b4d-8a71-4241-982c-3816ad3ce8fc_Method">
    <vt:lpwstr>Standard</vt:lpwstr>
  </property>
  <property fmtid="{D5CDD505-2E9C-101B-9397-08002B2CF9AE}" pid="5" name="MSIP_Label_ff380b4d-8a71-4241-982c-3816ad3ce8fc_Name">
    <vt:lpwstr>defa4170-0d19-0005-0004-bc88714345d2</vt:lpwstr>
  </property>
  <property fmtid="{D5CDD505-2E9C-101B-9397-08002B2CF9AE}" pid="6" name="MSIP_Label_ff380b4d-8a71-4241-982c-3816ad3ce8fc_SiteId">
    <vt:lpwstr>eabe64c5-68f5-4a76-8301-9577a679e449</vt:lpwstr>
  </property>
  <property fmtid="{D5CDD505-2E9C-101B-9397-08002B2CF9AE}" pid="7" name="MSIP_Label_ff380b4d-8a71-4241-982c-3816ad3ce8fc_ActionId">
    <vt:lpwstr>3a0e6bcb-d307-460e-8fa7-3455f6e2a239</vt:lpwstr>
  </property>
  <property fmtid="{D5CDD505-2E9C-101B-9397-08002B2CF9AE}" pid="8" name="MSIP_Label_ff380b4d-8a71-4241-982c-3816ad3ce8fc_ContentBits">
    <vt:lpwstr>0</vt:lpwstr>
  </property>
  <property fmtid="{D5CDD505-2E9C-101B-9397-08002B2CF9AE}" pid="9" name="MSIP_Label_ff380b4d-8a71-4241-982c-3816ad3ce8fc_Tag">
    <vt:lpwstr>10, 3, 0, 1</vt:lpwstr>
  </property>
</Properties>
</file>