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<sst xmlns="http://schemas.openxmlformats.org/spreadsheetml/2006/main" count="52" uniqueCount="42">
  <si>
    <t>%Republicans who vote straight-ticket</t>
  </si>
  <si>
    <t>← you can change these parameters to generate different null hypothesis graphs</t>
  </si>
  <si>
    <t>← use these values to see the flat-then-down phenomena</t>
  </si>
  <si>
    <t>%Democrats who vote straight-ticket</t>
  </si>
  <si>
    <t>%Non-straight-ticket Republicans who vote for Trump</t>
  </si>
  <si>
    <t>%Non-straight-ticket Democrats who vote for Trump</t>
  </si>
  <si>
    <t>X axis</t>
  </si>
  <si>
    <t>Y axis</t>
  </si>
  <si>
    <t>proportion of total who are Republican</t>
  </si>
  <si>
    <t>proportion of total who are straight-ticket Republican</t>
  </si>
  <si>
    <t>proprotion of total who are non-straight-ticket Republican</t>
  </si>
  <si>
    <t>proprotion of total who are non-straight-ticket Republican voting for Trump</t>
  </si>
  <si>
    <t>proportion of total who are Democrat</t>
  </si>
  <si>
    <t>proportion of total who are straight-ticket Democrat</t>
  </si>
  <si>
    <t>proprotion of total who are non-straight-ticket Democrat</t>
  </si>
  <si>
    <t>proportion of total who are non-straight-ticket Democrat voting for Trump</t>
  </si>
  <si>
    <t>proportion of total who are non-straight-ticket voters (R or D)</t>
  </si>
  <si>
    <t>proportion of total who are non-straight-ticket voters (R or D) voting for Trump</t>
  </si>
  <si>
    <t>%non-straight-ticket voters voting for Trump</t>
  </si>
  <si>
    <t>%straight-ticket voters who are Republican</t>
  </si>
  <si>
    <t>Difference between %non-straight-ticket voters voting for Trump, and %straight-ticket voters who are Republicans</t>
  </si>
  <si>
    <t>10 hypothetical districts →</t>
  </si>
  <si>
    <t>comment from:</t>
  </si>
  <si>
    <t xml:space="preserve">Discussion: </t>
  </si>
  <si>
    <t>In order to make this match the data from the 4 Michigan counties, you would need to have only 40% of non-straight-ticket Republicans voting for Trump, while 90% of non-straight-ticket Democrats vote for Biden.  Why would that be the case?</t>
  </si>
  <si>
    <t>Matthew</t>
  </si>
  <si>
    <t>Wait, are permissions seriously on for editing?</t>
  </si>
  <si>
    <t>If you assume most non-straight ticket Republicans (80%) vote for Trump, and most non-straight-ticket Democrats vote for Biden (80%, which is 20 in cell D4), then you get a straight line.  Isn't this more of what we would expect?</t>
  </si>
  <si>
    <t>yea, wtf</t>
  </si>
  <si>
    <t>It depends on the %straight Republicans and %straight Democrats.  Polls prior to the election showed percentages around 75% and 85%, respectively.  Under those conditions, most values for %non-straight-ticket Republicans and Democrats (e.g., 70% and 30%) give you a negative slope.</t>
  </si>
  <si>
    <t>Mike</t>
  </si>
  <si>
    <t>lol they gotta take it off so that not everybody can go in and edit</t>
  </si>
  <si>
    <r>
      <t xml:space="preserve">I think the graph is screwed. Enter values 50, 50, 100, 0 and you'll see what I mean. Trump is somehow "overperforming" even though 0% of NSTDs are voting for Trump. </t>
    </r>
    <r>
      <rPr>
        <strike/>
      </rPr>
      <t>I think the issue is the number subtracted is the straight-ticket Republicans as a % of ALL votes, should be the % of the total straight-ticket votes.</t>
    </r>
    <r>
      <t xml:space="preserve"> I think the issue is the "%voters who are straight-ticket Republican" is expressed as a % of ALL votes when it should be the % of straight-ticket votes only (affects X and Y axes).</t>
    </r>
  </si>
  <si>
    <t>Will</t>
  </si>
  <si>
    <t>...</t>
  </si>
  <si>
    <t>That's just how Dr. Shiva defines the Y-axis.  So if 100% NSTRs vote for Trump, that's somehow better than the fact that 50% of Republicans are straight-ticket voters.  He doesn't distinguish between NSTDs and NSTRs like I do.</t>
  </si>
  <si>
    <t>@Mike Are you sure? In his example @ 26:59 the vote %s listed are expressed as a percentage of that particular type of vote (N/ST), not a % of the total count of votes. This is also true of how Republican a precinct is, it's their % of the ST votes, not the % of total votes that are STR. Another way of looking at it: 100% Republicans voting ST should be no different than x% Republicans voting ST but 100% of NSTRs voting for Trump (in either case all Republican votes are going to Trump), yet those two scenarios produce completely different graphs.</t>
  </si>
  <si>
    <t>Yeah Will, the plots don't make sense to me yet, Rather than try and figure out exactly what the author did I'm thinking of making a new sheet from scratch, but feel free to make one first if you have the time/energy</t>
  </si>
  <si>
    <t>I see now--I'll fix it now. I think I got it right, now.</t>
  </si>
  <si>
    <t>@Mike Still looks off, replacing the x-axis with "proportion of total who are Republican" should be the fix</t>
  </si>
  <si>
    <r>
      <t xml:space="preserve">@Matthew Here's mine: </t>
    </r>
    <r>
      <rPr>
        <color rgb="FF1155CC"/>
        <u/>
      </rPr>
      <t>https://docs.google.com/spreadsheets/d/1kNys8T2ZQsqk-pA-3DkyJDTvqyp5lfHGoFDtDrhnc94/edit?usp=sharing</t>
    </r>
  </si>
  <si>
    <t>Should be a bit easier to understand. Edit permissions are disabled, make a copy if you want to play around with it or leave a comment if you have any questions/required fixes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</si>
</sst>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Arial"/>
    </font>
    <font>
      <color theme="1"/>
      <name val="Calibri"/>
    </font>
    <font>
      <b/>
      <sz val="9.0"/>
      <color rgb="FF373737"/>
      <name val="Arial"/>
    </font>
    <font/>
    <font>
      <sz val="11.0"/>
      <color theme="1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0" numFmtId="0" xfId="0" applyFont="1"/>
    <xf borderId="1" fillId="0" fontId="1" numFmtId="0" xfId="0" applyBorder="1" applyFont="1"/>
    <xf borderId="2" fillId="0" fontId="1" numFmtId="0" xfId="0" applyBorder="1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2" numFmtId="0" xfId="0" applyFont="1"/>
    <xf borderId="0" fillId="0" fontId="2" numFmtId="0" xfId="0" applyFont="1"/>
    <xf borderId="0" fillId="0" fontId="2" numFmtId="10" xfId="0" applyFont="1" applyNumberFormat="1"/>
    <xf borderId="3" fillId="0" fontId="2" numFmtId="9" xfId="0" applyBorder="1" applyFont="1" applyNumberFormat="1"/>
    <xf borderId="4" fillId="0" fontId="2" numFmtId="9" xfId="0" applyBorder="1" applyFont="1" applyNumberFormat="1"/>
    <xf borderId="0" fillId="0" fontId="2" numFmtId="2" xfId="0" applyFont="1" applyNumberFormat="1"/>
    <xf borderId="0" fillId="0" fontId="2" numFmtId="0" xfId="0" applyAlignment="1" applyFont="1">
      <alignment horizontal="right" readingOrder="0" shrinkToFit="0" textRotation="90" vertical="center" wrapText="1"/>
    </xf>
    <xf borderId="5" fillId="0" fontId="0" numFmtId="0" xfId="0" applyBorder="1" applyFont="1"/>
    <xf borderId="1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4" numFmtId="0" xfId="0" applyBorder="1" applyFont="1"/>
    <xf borderId="2" fillId="0" fontId="4" numFmtId="0" xfId="0" applyBorder="1" applyFont="1"/>
    <xf borderId="3" fillId="0" fontId="1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4" fillId="0" fontId="4" numFmtId="0" xfId="0" applyBorder="1" applyFont="1"/>
    <xf borderId="3" fillId="0" fontId="5" numFmtId="10" xfId="0" applyAlignment="1" applyBorder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textRotation="90" wrapText="1"/>
    </xf>
    <xf borderId="6" fillId="0" fontId="5" numFmtId="10" xfId="0" applyAlignment="1" applyBorder="1" applyFont="1" applyNumberFormat="1">
      <alignment horizontal="right" vertical="bottom"/>
    </xf>
    <xf borderId="7" fillId="0" fontId="5" numFmtId="10" xfId="0" applyAlignment="1" applyBorder="1" applyFont="1" applyNumberFormat="1">
      <alignment horizontal="right" vertical="bottom"/>
    </xf>
    <xf borderId="7" fillId="0" fontId="4" numFmtId="0" xfId="0" applyBorder="1" applyFont="1"/>
    <xf borderId="8" fillId="0" fontId="4" numFmtId="0" xfId="0" applyBorder="1" applyFont="1"/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870497131344267"/>
          <c:y val="0.028421586499691398"/>
          <c:w val="0.7296520122484697"/>
          <c:h val="0.8971988918051913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Sheet1!$L$6:$L$16</c:f>
            </c:numRef>
          </c:xVal>
          <c:yVal>
            <c:numRef>
              <c:f>Sheet1!$M$6:$M$16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00509"/>
        <c:axId val="1844382947"/>
      </c:scatterChart>
      <c:valAx>
        <c:axId val="2134700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1844382947"/>
      </c:valAx>
      <c:valAx>
        <c:axId val="1844382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700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704850</xdr:colOff>
      <xdr:row>16</xdr:row>
      <xdr:rowOff>152400</xdr:rowOff>
    </xdr:from>
    <xdr:ext cx="6029325" cy="2790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Nys8T2ZQsqk-pA-3DkyJDTvqyp5lfHGoFDtDrhnc94/edit?usp=shar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4.75"/>
    <col customWidth="1" min="3" max="3" width="18.5"/>
    <col customWidth="1" min="4" max="4" width="18.25"/>
    <col customWidth="1" min="5" max="5" width="13.13"/>
    <col customWidth="1" min="6" max="6" width="13.38"/>
    <col customWidth="1" min="7" max="8" width="18.0"/>
    <col customWidth="1" min="9" max="9" width="17.25"/>
    <col customWidth="1" min="10" max="10" width="17.88"/>
    <col customWidth="1" min="11" max="12" width="17.63"/>
    <col customWidth="1" min="13" max="13" width="25.13"/>
    <col customWidth="1" min="14" max="14" width="8.63"/>
    <col customWidth="1" min="15" max="15" width="35.63"/>
    <col customWidth="1" min="16" max="30" width="8.63"/>
  </cols>
  <sheetData>
    <row r="1" ht="13.5" customHeight="1">
      <c r="A1" s="1" t="s">
        <v>0</v>
      </c>
      <c r="D1" s="2">
        <v>70.0</v>
      </c>
      <c r="E1" s="3" t="s">
        <v>1</v>
      </c>
      <c r="J1" s="2">
        <v>70.0</v>
      </c>
      <c r="K1" s="4" t="s">
        <v>2</v>
      </c>
      <c r="M1" s="5"/>
    </row>
    <row r="2" ht="13.5" customHeight="1">
      <c r="A2" s="6" t="s">
        <v>3</v>
      </c>
      <c r="D2" s="7">
        <v>80.0</v>
      </c>
      <c r="J2" s="7">
        <v>80.0</v>
      </c>
      <c r="L2" s="8"/>
      <c r="M2" s="8"/>
    </row>
    <row r="3" ht="13.5" customHeight="1">
      <c r="A3" s="6" t="s">
        <v>4</v>
      </c>
      <c r="D3" s="2">
        <v>55.0</v>
      </c>
      <c r="J3" s="2">
        <v>55.0</v>
      </c>
    </row>
    <row r="4" ht="13.5" customHeight="1">
      <c r="A4" s="6" t="s">
        <v>5</v>
      </c>
      <c r="D4" s="2">
        <v>12.0</v>
      </c>
      <c r="J4" s="2">
        <v>12.0</v>
      </c>
      <c r="L4" s="9" t="s">
        <v>6</v>
      </c>
      <c r="M4" s="10" t="s">
        <v>7</v>
      </c>
    </row>
    <row r="5" ht="13.5" customHeight="1">
      <c r="A5" s="11" t="s">
        <v>8</v>
      </c>
      <c r="B5" s="11" t="s">
        <v>9</v>
      </c>
      <c r="C5" s="11" t="s">
        <v>10</v>
      </c>
      <c r="D5" s="11" t="s">
        <v>11</v>
      </c>
      <c r="E5" s="11" t="s">
        <v>12</v>
      </c>
      <c r="F5" s="11" t="s">
        <v>13</v>
      </c>
      <c r="G5" s="11" t="s">
        <v>14</v>
      </c>
      <c r="H5" s="11" t="s">
        <v>15</v>
      </c>
      <c r="I5" s="11" t="s">
        <v>16</v>
      </c>
      <c r="J5" s="11" t="s">
        <v>17</v>
      </c>
      <c r="K5" s="12" t="s">
        <v>18</v>
      </c>
      <c r="L5" s="13" t="s">
        <v>19</v>
      </c>
      <c r="M5" s="14" t="s">
        <v>20</v>
      </c>
      <c r="N5" s="15"/>
    </row>
    <row r="6" ht="13.5" customHeight="1">
      <c r="A6" s="2">
        <v>0.0</v>
      </c>
      <c r="B6" s="16">
        <f t="shared" ref="B6:B16" si="2">A6*$D$1/100</f>
        <v>0</v>
      </c>
      <c r="C6" s="16">
        <f t="shared" ref="C6:C13" si="3">A6-B6</f>
        <v>0</v>
      </c>
      <c r="D6" s="16">
        <f t="shared" ref="D6:D16" si="4">C6*$D$3/100</f>
        <v>0</v>
      </c>
      <c r="E6" s="16">
        <f t="shared" ref="E6:E16" si="5">1-A6</f>
        <v>1</v>
      </c>
      <c r="F6" s="16">
        <f t="shared" ref="F6:F16" si="6">E6*$D$2/100</f>
        <v>0.8</v>
      </c>
      <c r="G6" s="16">
        <f t="shared" ref="G6:G16" si="7">E6-F6</f>
        <v>0.2</v>
      </c>
      <c r="H6" s="16">
        <f t="shared" ref="H6:H16" si="8">G6*$D$4/100</f>
        <v>0.024</v>
      </c>
      <c r="I6" s="17">
        <f t="shared" ref="I6:J6" si="1">C6+G6</f>
        <v>0.2</v>
      </c>
      <c r="J6" s="17">
        <f t="shared" si="1"/>
        <v>0.024</v>
      </c>
      <c r="K6" s="18">
        <f t="shared" ref="K6:K16" si="10">J6/I6</f>
        <v>0.12</v>
      </c>
      <c r="L6" s="19">
        <f t="shared" ref="L6:L16" si="11">B6/(B6+F6)</f>
        <v>0</v>
      </c>
      <c r="M6" s="20">
        <f t="shared" ref="M6:M16" si="12">K6-L6</f>
        <v>0.12</v>
      </c>
    </row>
    <row r="7" ht="13.5" customHeight="1">
      <c r="A7" s="16">
        <v>0.1</v>
      </c>
      <c r="B7" s="16">
        <f t="shared" si="2"/>
        <v>0.07</v>
      </c>
      <c r="C7" s="16">
        <f t="shared" si="3"/>
        <v>0.03</v>
      </c>
      <c r="D7" s="16">
        <f t="shared" si="4"/>
        <v>0.0165</v>
      </c>
      <c r="E7" s="21">
        <f t="shared" si="5"/>
        <v>0.9</v>
      </c>
      <c r="F7" s="16">
        <f t="shared" si="6"/>
        <v>0.72</v>
      </c>
      <c r="G7" s="21">
        <f t="shared" si="7"/>
        <v>0.18</v>
      </c>
      <c r="H7" s="16">
        <f t="shared" si="8"/>
        <v>0.0216</v>
      </c>
      <c r="I7" s="21">
        <f t="shared" ref="I7:J7" si="9">C7+G7</f>
        <v>0.21</v>
      </c>
      <c r="J7" s="17">
        <f t="shared" si="9"/>
        <v>0.0381</v>
      </c>
      <c r="K7" s="18">
        <f t="shared" si="10"/>
        <v>0.1814285714</v>
      </c>
      <c r="L7" s="19">
        <f t="shared" si="11"/>
        <v>0.08860759494</v>
      </c>
      <c r="M7" s="20">
        <f t="shared" si="12"/>
        <v>0.09282097649</v>
      </c>
    </row>
    <row r="8" ht="13.5" customHeight="1">
      <c r="A8" s="16">
        <v>0.2</v>
      </c>
      <c r="B8" s="16">
        <f t="shared" si="2"/>
        <v>0.14</v>
      </c>
      <c r="C8" s="16">
        <f t="shared" si="3"/>
        <v>0.06</v>
      </c>
      <c r="D8" s="16">
        <f t="shared" si="4"/>
        <v>0.033</v>
      </c>
      <c r="E8" s="16">
        <f t="shared" si="5"/>
        <v>0.8</v>
      </c>
      <c r="F8" s="16">
        <f t="shared" si="6"/>
        <v>0.64</v>
      </c>
      <c r="G8" s="16">
        <f t="shared" si="7"/>
        <v>0.16</v>
      </c>
      <c r="H8" s="16">
        <f t="shared" si="8"/>
        <v>0.0192</v>
      </c>
      <c r="I8" s="17">
        <f t="shared" ref="I8:J8" si="13">C8+G8</f>
        <v>0.22</v>
      </c>
      <c r="J8" s="17">
        <f t="shared" si="13"/>
        <v>0.0522</v>
      </c>
      <c r="K8" s="18">
        <f t="shared" si="10"/>
        <v>0.2372727273</v>
      </c>
      <c r="L8" s="19">
        <f t="shared" si="11"/>
        <v>0.1794871795</v>
      </c>
      <c r="M8" s="20">
        <f t="shared" si="12"/>
        <v>0.05778554779</v>
      </c>
    </row>
    <row r="9" ht="13.5" customHeight="1">
      <c r="A9" s="16">
        <v>0.3</v>
      </c>
      <c r="B9" s="16">
        <f t="shared" si="2"/>
        <v>0.21</v>
      </c>
      <c r="C9" s="16">
        <f t="shared" si="3"/>
        <v>0.09</v>
      </c>
      <c r="D9" s="16">
        <f t="shared" si="4"/>
        <v>0.0495</v>
      </c>
      <c r="E9" s="16">
        <f t="shared" si="5"/>
        <v>0.7</v>
      </c>
      <c r="F9" s="16">
        <f t="shared" si="6"/>
        <v>0.56</v>
      </c>
      <c r="G9" s="16">
        <f t="shared" si="7"/>
        <v>0.14</v>
      </c>
      <c r="H9" s="16">
        <f t="shared" si="8"/>
        <v>0.0168</v>
      </c>
      <c r="I9" s="17">
        <f t="shared" ref="I9:J9" si="14">C9+G9</f>
        <v>0.23</v>
      </c>
      <c r="J9" s="17">
        <f t="shared" si="14"/>
        <v>0.0663</v>
      </c>
      <c r="K9" s="18">
        <f t="shared" si="10"/>
        <v>0.2882608696</v>
      </c>
      <c r="L9" s="19">
        <f t="shared" si="11"/>
        <v>0.2727272727</v>
      </c>
      <c r="M9" s="20">
        <f t="shared" si="12"/>
        <v>0.01553359684</v>
      </c>
    </row>
    <row r="10" ht="13.5" customHeight="1">
      <c r="A10" s="16">
        <v>0.4</v>
      </c>
      <c r="B10" s="16">
        <f t="shared" si="2"/>
        <v>0.28</v>
      </c>
      <c r="C10" s="16">
        <f t="shared" si="3"/>
        <v>0.12</v>
      </c>
      <c r="D10" s="16">
        <f t="shared" si="4"/>
        <v>0.066</v>
      </c>
      <c r="E10" s="16">
        <f t="shared" si="5"/>
        <v>0.6</v>
      </c>
      <c r="F10" s="16">
        <f t="shared" si="6"/>
        <v>0.48</v>
      </c>
      <c r="G10" s="16">
        <f t="shared" si="7"/>
        <v>0.12</v>
      </c>
      <c r="H10" s="16">
        <f t="shared" si="8"/>
        <v>0.0144</v>
      </c>
      <c r="I10" s="17">
        <f t="shared" ref="I10:J10" si="15">C10+G10</f>
        <v>0.24</v>
      </c>
      <c r="J10" s="17">
        <f t="shared" si="15"/>
        <v>0.0804</v>
      </c>
      <c r="K10" s="18">
        <f t="shared" si="10"/>
        <v>0.335</v>
      </c>
      <c r="L10" s="19">
        <f t="shared" si="11"/>
        <v>0.3684210526</v>
      </c>
      <c r="M10" s="20">
        <f t="shared" si="12"/>
        <v>-0.03342105263</v>
      </c>
    </row>
    <row r="11" ht="13.5" customHeight="1">
      <c r="A11" s="16">
        <v>0.5</v>
      </c>
      <c r="B11" s="16">
        <f t="shared" si="2"/>
        <v>0.35</v>
      </c>
      <c r="C11" s="16">
        <f t="shared" si="3"/>
        <v>0.15</v>
      </c>
      <c r="D11" s="16">
        <f t="shared" si="4"/>
        <v>0.0825</v>
      </c>
      <c r="E11" s="16">
        <f t="shared" si="5"/>
        <v>0.5</v>
      </c>
      <c r="F11" s="16">
        <f t="shared" si="6"/>
        <v>0.4</v>
      </c>
      <c r="G11" s="16">
        <f t="shared" si="7"/>
        <v>0.1</v>
      </c>
      <c r="H11" s="16">
        <f t="shared" si="8"/>
        <v>0.012</v>
      </c>
      <c r="I11" s="17">
        <f t="shared" ref="I11:J11" si="16">C11+G11</f>
        <v>0.25</v>
      </c>
      <c r="J11" s="17">
        <f t="shared" si="16"/>
        <v>0.0945</v>
      </c>
      <c r="K11" s="18">
        <f t="shared" si="10"/>
        <v>0.378</v>
      </c>
      <c r="L11" s="19">
        <f t="shared" si="11"/>
        <v>0.4666666667</v>
      </c>
      <c r="M11" s="20">
        <f t="shared" si="12"/>
        <v>-0.08866666667</v>
      </c>
    </row>
    <row r="12" ht="13.5" customHeight="1">
      <c r="A12" s="16">
        <v>0.6</v>
      </c>
      <c r="B12" s="16">
        <f t="shared" si="2"/>
        <v>0.42</v>
      </c>
      <c r="C12" s="16">
        <f t="shared" si="3"/>
        <v>0.18</v>
      </c>
      <c r="D12" s="16">
        <f t="shared" si="4"/>
        <v>0.099</v>
      </c>
      <c r="E12" s="16">
        <f t="shared" si="5"/>
        <v>0.4</v>
      </c>
      <c r="F12" s="16">
        <f t="shared" si="6"/>
        <v>0.32</v>
      </c>
      <c r="G12" s="16">
        <f t="shared" si="7"/>
        <v>0.08</v>
      </c>
      <c r="H12" s="16">
        <f t="shared" si="8"/>
        <v>0.0096</v>
      </c>
      <c r="I12" s="17">
        <f t="shared" ref="I12:J12" si="17">C12+G12</f>
        <v>0.26</v>
      </c>
      <c r="J12" s="17">
        <f t="shared" si="17"/>
        <v>0.1086</v>
      </c>
      <c r="K12" s="18">
        <f t="shared" si="10"/>
        <v>0.4176923077</v>
      </c>
      <c r="L12" s="19">
        <f t="shared" si="11"/>
        <v>0.5675675676</v>
      </c>
      <c r="M12" s="20">
        <f t="shared" si="12"/>
        <v>-0.1498752599</v>
      </c>
    </row>
    <row r="13" ht="13.5" customHeight="1">
      <c r="A13" s="16">
        <v>0.7</v>
      </c>
      <c r="B13" s="16">
        <f t="shared" si="2"/>
        <v>0.49</v>
      </c>
      <c r="C13" s="16">
        <f t="shared" si="3"/>
        <v>0.21</v>
      </c>
      <c r="D13" s="16">
        <f t="shared" si="4"/>
        <v>0.1155</v>
      </c>
      <c r="E13" s="16">
        <f t="shared" si="5"/>
        <v>0.3</v>
      </c>
      <c r="F13" s="16">
        <f t="shared" si="6"/>
        <v>0.24</v>
      </c>
      <c r="G13" s="16">
        <f t="shared" si="7"/>
        <v>0.06</v>
      </c>
      <c r="H13" s="16">
        <f t="shared" si="8"/>
        <v>0.0072</v>
      </c>
      <c r="I13" s="17">
        <f t="shared" ref="I13:J13" si="18">C13+G13</f>
        <v>0.27</v>
      </c>
      <c r="J13" s="17">
        <f t="shared" si="18"/>
        <v>0.1227</v>
      </c>
      <c r="K13" s="18">
        <f t="shared" si="10"/>
        <v>0.4544444444</v>
      </c>
      <c r="L13" s="19">
        <f t="shared" si="11"/>
        <v>0.6712328767</v>
      </c>
      <c r="M13" s="20">
        <f t="shared" si="12"/>
        <v>-0.2167884323</v>
      </c>
    </row>
    <row r="14" ht="13.5" customHeight="1">
      <c r="A14" s="16">
        <v>0.8</v>
      </c>
      <c r="B14" s="16">
        <f t="shared" si="2"/>
        <v>0.56</v>
      </c>
      <c r="C14" s="2">
        <v>45.0</v>
      </c>
      <c r="D14" s="16">
        <f t="shared" si="4"/>
        <v>24.75</v>
      </c>
      <c r="E14" s="16">
        <f t="shared" si="5"/>
        <v>0.2</v>
      </c>
      <c r="F14" s="16">
        <f t="shared" si="6"/>
        <v>0.16</v>
      </c>
      <c r="G14" s="16">
        <f t="shared" si="7"/>
        <v>0.04</v>
      </c>
      <c r="H14" s="16">
        <f t="shared" si="8"/>
        <v>0.0048</v>
      </c>
      <c r="I14" s="17">
        <f t="shared" ref="I14:J14" si="19">C14+G14</f>
        <v>45.04</v>
      </c>
      <c r="J14" s="17">
        <f t="shared" si="19"/>
        <v>24.7548</v>
      </c>
      <c r="K14" s="18">
        <f t="shared" si="10"/>
        <v>0.5496181172</v>
      </c>
      <c r="L14" s="19">
        <f t="shared" si="11"/>
        <v>0.7777777778</v>
      </c>
      <c r="M14" s="20">
        <f t="shared" si="12"/>
        <v>-0.2281596605</v>
      </c>
    </row>
    <row r="15" ht="13.5" customHeight="1">
      <c r="A15" s="16">
        <v>0.9</v>
      </c>
      <c r="B15" s="16">
        <f t="shared" si="2"/>
        <v>0.63</v>
      </c>
      <c r="C15" s="16">
        <f t="shared" ref="C15:C16" si="21">A15-B15</f>
        <v>0.27</v>
      </c>
      <c r="D15" s="16">
        <f t="shared" si="4"/>
        <v>0.1485</v>
      </c>
      <c r="E15" s="16">
        <f t="shared" si="5"/>
        <v>0.1</v>
      </c>
      <c r="F15" s="16">
        <f t="shared" si="6"/>
        <v>0.08</v>
      </c>
      <c r="G15" s="16">
        <f t="shared" si="7"/>
        <v>0.02</v>
      </c>
      <c r="H15" s="16">
        <f t="shared" si="8"/>
        <v>0.0024</v>
      </c>
      <c r="I15" s="17">
        <f t="shared" ref="I15:J15" si="20">C15+G15</f>
        <v>0.29</v>
      </c>
      <c r="J15" s="17">
        <f t="shared" si="20"/>
        <v>0.1509</v>
      </c>
      <c r="K15" s="18">
        <f t="shared" si="10"/>
        <v>0.5203448276</v>
      </c>
      <c r="L15" s="19">
        <f t="shared" si="11"/>
        <v>0.8873239437</v>
      </c>
      <c r="M15" s="20">
        <f t="shared" si="12"/>
        <v>-0.3669791161</v>
      </c>
    </row>
    <row r="16" ht="13.5" customHeight="1">
      <c r="A16" s="16">
        <v>1.0</v>
      </c>
      <c r="B16" s="16">
        <f t="shared" si="2"/>
        <v>0.7</v>
      </c>
      <c r="C16" s="16">
        <f t="shared" si="21"/>
        <v>0.3</v>
      </c>
      <c r="D16" s="16">
        <f t="shared" si="4"/>
        <v>0.165</v>
      </c>
      <c r="E16" s="16">
        <f t="shared" si="5"/>
        <v>0</v>
      </c>
      <c r="F16" s="16">
        <f t="shared" si="6"/>
        <v>0</v>
      </c>
      <c r="G16" s="16">
        <f t="shared" si="7"/>
        <v>0</v>
      </c>
      <c r="H16" s="16">
        <f t="shared" si="8"/>
        <v>0</v>
      </c>
      <c r="I16" s="17">
        <f t="shared" ref="I16:J16" si="22">C16+G16</f>
        <v>0.3</v>
      </c>
      <c r="J16" s="17">
        <f t="shared" si="22"/>
        <v>0.165</v>
      </c>
      <c r="K16" s="18">
        <f t="shared" si="10"/>
        <v>0.55</v>
      </c>
      <c r="L16" s="19">
        <f t="shared" si="11"/>
        <v>1</v>
      </c>
      <c r="M16" s="20">
        <f t="shared" si="12"/>
        <v>-0.45</v>
      </c>
    </row>
    <row r="17" ht="13.5" customHeight="1">
      <c r="A17" s="22" t="s">
        <v>21</v>
      </c>
      <c r="L17" s="23"/>
      <c r="M17" s="23"/>
    </row>
    <row r="18" ht="13.5" customHeight="1">
      <c r="C18" s="24" t="s">
        <v>6</v>
      </c>
      <c r="D18" s="25" t="s">
        <v>7</v>
      </c>
      <c r="E18" s="26"/>
      <c r="F18" s="27"/>
    </row>
    <row r="19" ht="13.5" customHeight="1">
      <c r="C19" s="28" t="s">
        <v>19</v>
      </c>
      <c r="D19" s="29" t="s">
        <v>20</v>
      </c>
      <c r="F19" s="30"/>
    </row>
    <row r="20" ht="13.5" customHeight="1">
      <c r="C20" s="31">
        <f t="shared" ref="C20:C30" si="23">B6/(B6+F6)</f>
        <v>0</v>
      </c>
      <c r="D20" s="32">
        <f t="shared" ref="D20:D30" si="24">K6-L6</f>
        <v>0.12</v>
      </c>
      <c r="F20" s="30"/>
    </row>
    <row r="21" ht="13.5" customHeight="1">
      <c r="C21" s="31">
        <f t="shared" si="23"/>
        <v>0.08860759494</v>
      </c>
      <c r="D21" s="32">
        <f t="shared" si="24"/>
        <v>0.09282097649</v>
      </c>
      <c r="F21" s="30"/>
    </row>
    <row r="22" ht="13.5" customHeight="1">
      <c r="C22" s="31">
        <f t="shared" si="23"/>
        <v>0.1794871795</v>
      </c>
      <c r="D22" s="32">
        <f t="shared" si="24"/>
        <v>0.05778554779</v>
      </c>
      <c r="F22" s="30"/>
    </row>
    <row r="23" ht="13.5" customHeight="1">
      <c r="C23" s="31">
        <f t="shared" si="23"/>
        <v>0.2727272727</v>
      </c>
      <c r="D23" s="32">
        <f t="shared" si="24"/>
        <v>0.01553359684</v>
      </c>
      <c r="F23" s="30"/>
    </row>
    <row r="24" ht="13.5" customHeight="1">
      <c r="C24" s="31">
        <f t="shared" si="23"/>
        <v>0.3684210526</v>
      </c>
      <c r="D24" s="32">
        <f t="shared" si="24"/>
        <v>-0.03342105263</v>
      </c>
      <c r="F24" s="30"/>
    </row>
    <row r="25" ht="13.5" customHeight="1">
      <c r="A25" s="33"/>
      <c r="C25" s="31">
        <f t="shared" si="23"/>
        <v>0.4666666667</v>
      </c>
      <c r="D25" s="32">
        <f t="shared" si="24"/>
        <v>-0.08866666667</v>
      </c>
      <c r="F25" s="30"/>
    </row>
    <row r="26" ht="13.5" customHeight="1">
      <c r="A26" s="33"/>
      <c r="C26" s="31">
        <f t="shared" si="23"/>
        <v>0.5675675676</v>
      </c>
      <c r="D26" s="32">
        <f t="shared" si="24"/>
        <v>-0.1498752599</v>
      </c>
      <c r="F26" s="30"/>
    </row>
    <row r="27" ht="13.5" customHeight="1">
      <c r="C27" s="31">
        <f t="shared" si="23"/>
        <v>0.6712328767</v>
      </c>
      <c r="D27" s="32">
        <f t="shared" si="24"/>
        <v>-0.2167884323</v>
      </c>
      <c r="F27" s="30"/>
    </row>
    <row r="28" ht="13.5" customHeight="1">
      <c r="C28" s="31">
        <f t="shared" si="23"/>
        <v>0.7777777778</v>
      </c>
      <c r="D28" s="32">
        <f t="shared" si="24"/>
        <v>-0.2281596605</v>
      </c>
      <c r="F28" s="30"/>
    </row>
    <row r="29" ht="13.5" customHeight="1">
      <c r="C29" s="31">
        <f t="shared" si="23"/>
        <v>0.8873239437</v>
      </c>
      <c r="D29" s="32">
        <f t="shared" si="24"/>
        <v>-0.3669791161</v>
      </c>
      <c r="F29" s="30"/>
    </row>
    <row r="30">
      <c r="C30" s="34">
        <f t="shared" si="23"/>
        <v>1</v>
      </c>
      <c r="D30" s="35">
        <f t="shared" si="24"/>
        <v>-0.45</v>
      </c>
      <c r="E30" s="36"/>
      <c r="F30" s="37"/>
    </row>
    <row r="31" ht="13.5" customHeight="1">
      <c r="N31" s="2" t="s">
        <v>22</v>
      </c>
    </row>
    <row r="32" ht="13.5" customHeight="1">
      <c r="L32" s="2" t="s">
        <v>23</v>
      </c>
      <c r="M32" s="4" t="s">
        <v>24</v>
      </c>
      <c r="N32" s="2" t="s">
        <v>25</v>
      </c>
    </row>
    <row r="33" ht="13.5" customHeight="1">
      <c r="B33" s="2" t="s">
        <v>26</v>
      </c>
      <c r="M33" s="4" t="s">
        <v>27</v>
      </c>
      <c r="N33" s="2" t="s">
        <v>25</v>
      </c>
    </row>
    <row r="34" ht="13.5" customHeight="1">
      <c r="B34" s="2" t="s">
        <v>28</v>
      </c>
      <c r="M34" s="4" t="s">
        <v>29</v>
      </c>
      <c r="N34" s="2" t="s">
        <v>30</v>
      </c>
    </row>
    <row r="35" ht="13.5" customHeight="1">
      <c r="B35" s="2" t="s">
        <v>31</v>
      </c>
      <c r="M35" s="4" t="s">
        <v>32</v>
      </c>
      <c r="N35" s="2" t="s">
        <v>33</v>
      </c>
    </row>
    <row r="36" ht="13.5" customHeight="1">
      <c r="C36" s="2" t="s">
        <v>34</v>
      </c>
      <c r="M36" s="4" t="s">
        <v>35</v>
      </c>
      <c r="N36" s="2" t="s">
        <v>30</v>
      </c>
    </row>
    <row r="37" ht="13.5" customHeight="1">
      <c r="M37" s="4" t="s">
        <v>36</v>
      </c>
      <c r="N37" s="2" t="s">
        <v>33</v>
      </c>
    </row>
    <row r="38" ht="13.5" customHeight="1">
      <c r="M38" s="4" t="s">
        <v>37</v>
      </c>
      <c r="N38" s="2" t="s">
        <v>25</v>
      </c>
    </row>
    <row r="39" ht="13.5" customHeight="1">
      <c r="M39" s="2" t="s">
        <v>38</v>
      </c>
      <c r="N39" s="2" t="s">
        <v>30</v>
      </c>
    </row>
    <row r="40" ht="13.5" customHeight="1">
      <c r="M40" s="4" t="s">
        <v>39</v>
      </c>
    </row>
    <row r="41" ht="13.5" customHeight="1">
      <c r="M41" s="38" t="s">
        <v>40</v>
      </c>
    </row>
    <row r="42" ht="13.5" customHeight="1">
      <c r="M42" s="4" t="s">
        <v>41</v>
      </c>
      <c r="N42" s="2" t="s">
        <v>33</v>
      </c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</sheetData>
  <mergeCells count="19">
    <mergeCell ref="E1:I4"/>
    <mergeCell ref="K1:K4"/>
    <mergeCell ref="A17:A24"/>
    <mergeCell ref="D18:F18"/>
    <mergeCell ref="D19:F19"/>
    <mergeCell ref="D20:F20"/>
    <mergeCell ref="D21:F21"/>
    <mergeCell ref="D24:F24"/>
    <mergeCell ref="D30:F30"/>
    <mergeCell ref="D31:F31"/>
    <mergeCell ref="D32:F32"/>
    <mergeCell ref="D33:F33"/>
    <mergeCell ref="D22:F22"/>
    <mergeCell ref="D23:F23"/>
    <mergeCell ref="D25:F25"/>
    <mergeCell ref="D26:F26"/>
    <mergeCell ref="D27:F27"/>
    <mergeCell ref="D28:F28"/>
    <mergeCell ref="D29:F29"/>
  </mergeCells>
  <hyperlinks>
    <hyperlink r:id="rId1" ref="M41"/>
  </hyperlinks>
  <printOptions/>
  <pageMargins bottom="0.75" footer="0.0" header="0.0" left="0.7" right="0.7" top="0.75"/>
  <pageSetup orientation="portrait"/>
  <drawing r:id="rId2"/>
</worksheet>
</file>