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https://d.docs.live.net/a352fd74eb52db4e/Documents/capstone 1001/"/>
    </mc:Choice>
  </mc:AlternateContent>
  <xr:revisionPtr revIDLastSave="12" documentId="8_{2F34C7E0-F0C4-43FD-BAF3-817B641C3D8B}" xr6:coauthVersionLast="47" xr6:coauthVersionMax="47" xr10:uidLastSave="{0018E400-31FA-4FC9-BA93-001062B94760}"/>
  <bookViews>
    <workbookView xWindow="-110" yWindow="-110" windowWidth="19420" windowHeight="10300" tabRatio="877" firstSheet="15" activeTab="17" xr2:uid="{00000000-000D-0000-FFFF-FFFF00000000}"/>
  </bookViews>
  <sheets>
    <sheet name="Titles" sheetId="20" state="hidden" r:id="rId1"/>
    <sheet name="Table 1" sheetId="1" r:id="rId2"/>
    <sheet name="Table 2" sheetId="2" r:id="rId3"/>
    <sheet name="Table 3" sheetId="9" r:id="rId4"/>
    <sheet name="Table 4" sheetId="8" r:id="rId5"/>
    <sheet name="Table 5" sheetId="10" r:id="rId6"/>
    <sheet name="Table 6" sheetId="7" r:id="rId7"/>
    <sheet name="Table 7" sheetId="6" r:id="rId8"/>
    <sheet name="Table 8" sheetId="5" r:id="rId9"/>
    <sheet name="Table 10" sheetId="15" r:id="rId10"/>
    <sheet name="Table 11" sheetId="17" r:id="rId11"/>
    <sheet name="Table 12" sheetId="18" r:id="rId12"/>
    <sheet name="Table 13" sheetId="19" r:id="rId13"/>
    <sheet name="Table 14" sheetId="16" r:id="rId14"/>
    <sheet name="Table 15" sheetId="3" r:id="rId15"/>
    <sheet name="Table 16" sheetId="4" r:id="rId16"/>
    <sheet name="Tables 17-18" sheetId="11" r:id="rId17"/>
    <sheet name="Tables 19-20" sheetId="13" r:id="rId18"/>
  </sheets>
  <definedNames>
    <definedName name="_AMO_UniqueIdentifier" hidden="1">"'85d32fe5-3fd1-4b82-8636-b82e6852f433'"</definedName>
    <definedName name="_xlnm.Print_Area" localSheetId="1">'Table 1'!$A$1:$K$69</definedName>
    <definedName name="_xlnm.Print_Area" localSheetId="9">'Table 10'!$A$1:$I$48</definedName>
    <definedName name="_xlnm.Print_Area" localSheetId="10">'Table 11'!$A$1:$H$49</definedName>
    <definedName name="_xlnm.Print_Area" localSheetId="11">'Table 12'!$A$1:$H$49</definedName>
    <definedName name="_xlnm.Print_Area" localSheetId="12">'Table 13'!$A$1:$H$49</definedName>
    <definedName name="_xlnm.Print_Area" localSheetId="13">'Table 14'!$A$1:$H$49</definedName>
    <definedName name="_xlnm.Print_Area" localSheetId="14">'Table 15'!$A$1:$F$44</definedName>
    <definedName name="_xlnm.Print_Area" localSheetId="15">'Table 16'!$A$1:$I$47</definedName>
    <definedName name="_xlnm.Print_Area" localSheetId="2">'Table 2'!$A$1:$K$67</definedName>
    <definedName name="_xlnm.Print_Area" localSheetId="3">'Table 3'!$A$1:$H$50</definedName>
    <definedName name="_xlnm.Print_Area" localSheetId="4">'Table 4'!$A$1:$J$47</definedName>
    <definedName name="_xlnm.Print_Area" localSheetId="5">'Table 5'!$A$1:$I$61</definedName>
    <definedName name="_xlnm.Print_Area" localSheetId="6">'Table 6'!$A$1:$H$62</definedName>
    <definedName name="_xlnm.Print_Area" localSheetId="7">'Table 7'!$A$1:$G$61</definedName>
    <definedName name="_xlnm.Print_Area" localSheetId="8">'Table 8'!$A$1:$H$49</definedName>
    <definedName name="_xlnm.Print_Area" localSheetId="16">'Tables 17-18'!$A$1:$L$57</definedName>
    <definedName name="_xlnm.Print_Area" localSheetId="17">'Tables 19-20'!$A$1:$H$41</definedName>
    <definedName name="_xlnm.Print_Area">'Table 1'!$A$1:$L$69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 i="9" l="1"/>
  <c r="H21" i="9"/>
  <c r="J15" i="11"/>
  <c r="K15" i="11"/>
  <c r="J16" i="11"/>
  <c r="K16" i="11"/>
  <c r="L16" i="11" l="1"/>
  <c r="I50" i="11"/>
  <c r="G37" i="13"/>
  <c r="H17" i="13"/>
  <c r="H16" i="13"/>
  <c r="L15" i="11"/>
  <c r="I49" i="11"/>
  <c r="G36" i="13"/>
  <c r="G35" i="13"/>
  <c r="G34" i="13"/>
  <c r="J14" i="11"/>
  <c r="H19" i="9"/>
  <c r="K14" i="11"/>
  <c r="I48" i="11"/>
  <c r="H15" i="13"/>
  <c r="H16" i="9"/>
  <c r="H13" i="9"/>
  <c r="G33" i="13"/>
  <c r="G32" i="13"/>
  <c r="H14" i="13"/>
  <c r="I44" i="11"/>
  <c r="H13" i="13"/>
  <c r="H12" i="13"/>
  <c r="H10" i="13"/>
  <c r="G30" i="13"/>
  <c r="G31" i="13"/>
  <c r="H15" i="9"/>
  <c r="H14" i="9"/>
  <c r="I43" i="11"/>
  <c r="I42" i="11"/>
  <c r="I45" i="11"/>
  <c r="H11" i="13"/>
  <c r="L14" i="11" l="1"/>
  <c r="A67" i="1"/>
  <c r="H58" i="7" l="1"/>
  <c r="H33" i="9"/>
  <c r="H32" i="9"/>
  <c r="H31" i="9"/>
  <c r="H30" i="9"/>
  <c r="H29" i="9"/>
  <c r="H26" i="9"/>
  <c r="H25" i="9"/>
  <c r="H24" i="9"/>
  <c r="H57" i="7"/>
  <c r="H22" i="9"/>
  <c r="H23" i="9"/>
  <c r="H28" i="9"/>
  <c r="H27" i="9"/>
  <c r="I63" i="1" l="1"/>
  <c r="I64" i="1"/>
  <c r="I65" i="1"/>
  <c r="E29" i="1"/>
  <c r="E28" i="1" l="1"/>
  <c r="E29" i="2"/>
  <c r="H44" i="2"/>
  <c r="H36" i="2"/>
  <c r="H32" i="2"/>
  <c r="H28" i="2"/>
  <c r="H51" i="2"/>
  <c r="E28" i="2"/>
  <c r="H31" i="2"/>
  <c r="E31" i="2"/>
  <c r="H30" i="2"/>
  <c r="E30" i="2"/>
  <c r="E44" i="2"/>
  <c r="E36" i="2"/>
  <c r="E32" i="2"/>
  <c r="E51" i="2"/>
  <c r="H41" i="2"/>
  <c r="H29" i="2"/>
  <c r="I60" i="1"/>
  <c r="I44" i="2"/>
  <c r="I40" i="2"/>
  <c r="I36" i="2"/>
  <c r="H29" i="1"/>
  <c r="I32" i="2"/>
  <c r="I28" i="2"/>
  <c r="H28" i="1"/>
  <c r="I55" i="2"/>
  <c r="I58" i="2"/>
  <c r="I54" i="2"/>
  <c r="I50" i="2"/>
  <c r="I41" i="2"/>
  <c r="I37" i="2"/>
  <c r="I33" i="2"/>
  <c r="I60" i="2"/>
  <c r="I56" i="2"/>
  <c r="I52" i="2"/>
  <c r="I48" i="2"/>
  <c r="I30" i="2"/>
  <c r="J30" i="1"/>
  <c r="I31" i="2"/>
  <c r="I38" i="2"/>
  <c r="I29" i="2"/>
  <c r="J44" i="1"/>
  <c r="J36" i="1"/>
  <c r="J32" i="1"/>
  <c r="J28" i="1"/>
  <c r="I42" i="2"/>
  <c r="I34" i="2"/>
  <c r="J29" i="1"/>
  <c r="J51" i="1"/>
  <c r="I62" i="1"/>
  <c r="I43" i="2"/>
  <c r="I39" i="2"/>
  <c r="I35" i="2"/>
  <c r="I59" i="2"/>
  <c r="I51" i="2"/>
  <c r="J31" i="1"/>
  <c r="I57" i="2"/>
  <c r="I53" i="2"/>
  <c r="I49" i="2"/>
  <c r="J29" i="2"/>
  <c r="J44" i="2"/>
  <c r="J32" i="2"/>
  <c r="J30" i="2"/>
  <c r="J28" i="2"/>
  <c r="K28" i="2" s="1"/>
  <c r="J31" i="2"/>
  <c r="J36" i="2"/>
  <c r="J51" i="2"/>
  <c r="I61" i="1"/>
  <c r="I29" i="1"/>
  <c r="I28" i="1"/>
  <c r="A8" i="16"/>
  <c r="A8" i="19"/>
  <c r="A8" i="18"/>
  <c r="A8" i="17"/>
  <c r="J7" i="1"/>
  <c r="G7" i="1"/>
  <c r="D7" i="1"/>
  <c r="A18" i="9"/>
  <c r="A35" i="9"/>
  <c r="A32" i="17"/>
  <c r="A32" i="18"/>
  <c r="A32" i="19"/>
  <c r="A32" i="16"/>
  <c r="A6" i="3"/>
  <c r="A31" i="4"/>
  <c r="A15" i="4"/>
  <c r="A17" i="11"/>
  <c r="A47" i="11"/>
  <c r="A34" i="13"/>
  <c r="A14" i="13"/>
  <c r="A10" i="13"/>
  <c r="A30" i="13"/>
  <c r="A42" i="11"/>
  <c r="A11" i="4"/>
  <c r="A19" i="4"/>
  <c r="A20" i="16"/>
  <c r="A20" i="19"/>
  <c r="A20" i="18"/>
  <c r="A20" i="17"/>
  <c r="A13" i="9"/>
  <c r="A22" i="9"/>
  <c r="F7" i="2"/>
  <c r="C7" i="2"/>
  <c r="F7" i="1"/>
  <c r="I7" i="1"/>
  <c r="C7" i="1"/>
  <c r="K51" i="2" l="1"/>
  <c r="K44" i="2"/>
  <c r="K36" i="2"/>
  <c r="K32" i="2"/>
  <c r="K30" i="2"/>
  <c r="K29" i="2"/>
  <c r="K31" i="2"/>
  <c r="K29" i="1"/>
  <c r="K28" i="1"/>
  <c r="A2" i="1" l="1"/>
  <c r="A4" i="1"/>
  <c r="J13" i="1"/>
  <c r="E30" i="1"/>
  <c r="H30" i="1"/>
  <c r="H33" i="2"/>
  <c r="E31" i="1"/>
  <c r="H31" i="1"/>
  <c r="H34" i="2"/>
  <c r="E32" i="1"/>
  <c r="H32" i="1"/>
  <c r="H35" i="2"/>
  <c r="H37" i="2"/>
  <c r="H38" i="2"/>
  <c r="H39" i="2"/>
  <c r="E36" i="1"/>
  <c r="H36" i="1"/>
  <c r="H40" i="2"/>
  <c r="H42" i="2"/>
  <c r="H43" i="2"/>
  <c r="H45" i="2"/>
  <c r="H41" i="1"/>
  <c r="H47" i="2"/>
  <c r="H48" i="2"/>
  <c r="H49" i="2"/>
  <c r="E44" i="1"/>
  <c r="H44" i="1"/>
  <c r="H50" i="2"/>
  <c r="H52" i="2"/>
  <c r="H53" i="2"/>
  <c r="H54" i="2"/>
  <c r="H55" i="2"/>
  <c r="H56" i="2"/>
  <c r="E51" i="1"/>
  <c r="H51" i="1"/>
  <c r="H57" i="2"/>
  <c r="H58" i="2"/>
  <c r="H59" i="2"/>
  <c r="A68" i="1"/>
  <c r="F41" i="8"/>
  <c r="A39" i="13"/>
  <c r="A38" i="13"/>
  <c r="A52" i="11"/>
  <c r="A45" i="4"/>
  <c r="A44" i="3"/>
  <c r="A44" i="16"/>
  <c r="A46" i="16"/>
  <c r="A46" i="19"/>
  <c r="A46" i="18"/>
  <c r="A46" i="17"/>
  <c r="A46" i="15"/>
  <c r="A46" i="5"/>
  <c r="A59" i="6"/>
  <c r="A61" i="7"/>
  <c r="A59" i="10"/>
  <c r="A45" i="8"/>
  <c r="A49" i="9"/>
  <c r="A43" i="3"/>
  <c r="A44" i="19"/>
  <c r="A44" i="18"/>
  <c r="A44" i="17"/>
  <c r="A44" i="15"/>
  <c r="A44" i="5"/>
  <c r="A57" i="6"/>
  <c r="A59" i="7"/>
  <c r="A57" i="10"/>
  <c r="A43" i="8"/>
  <c r="A47" i="9"/>
  <c r="A68" i="2"/>
  <c r="A67" i="2"/>
  <c r="A4" i="2"/>
  <c r="A2" i="2"/>
  <c r="H18" i="9"/>
  <c r="H21" i="8"/>
  <c r="G21" i="8"/>
  <c r="H37" i="1" l="1"/>
  <c r="H35" i="1"/>
  <c r="H34" i="1"/>
  <c r="H33" i="1"/>
  <c r="H27" i="1"/>
  <c r="H26" i="1"/>
  <c r="H27" i="2"/>
  <c r="H24" i="1"/>
  <c r="H25" i="1"/>
  <c r="I15" i="1"/>
  <c r="J26" i="1"/>
  <c r="H40" i="1"/>
  <c r="H39" i="1"/>
  <c r="H38" i="1"/>
  <c r="E59" i="1"/>
  <c r="E58" i="1"/>
  <c r="E57" i="1"/>
  <c r="E56" i="1"/>
  <c r="E55" i="1"/>
  <c r="E54" i="1"/>
  <c r="E53" i="1"/>
  <c r="E52" i="1"/>
  <c r="E50" i="1"/>
  <c r="E49" i="1"/>
  <c r="E48" i="1"/>
  <c r="E47" i="1"/>
  <c r="E45" i="1"/>
  <c r="E43" i="1"/>
  <c r="H65" i="2"/>
  <c r="H65" i="1"/>
  <c r="H63" i="2"/>
  <c r="H63" i="1"/>
  <c r="H59" i="1"/>
  <c r="H49" i="1"/>
  <c r="H47" i="1"/>
  <c r="H43" i="1"/>
  <c r="H42" i="1"/>
  <c r="J41" i="1"/>
  <c r="J40" i="1"/>
  <c r="J39" i="1"/>
  <c r="J38" i="1"/>
  <c r="J37" i="1"/>
  <c r="J35" i="1"/>
  <c r="J34" i="1"/>
  <c r="J33" i="1"/>
  <c r="J27" i="2"/>
  <c r="J27" i="1"/>
  <c r="E24" i="2"/>
  <c r="J24" i="1"/>
  <c r="F32" i="8"/>
  <c r="E65" i="2"/>
  <c r="J65" i="1"/>
  <c r="K65" i="1" s="1"/>
  <c r="E65" i="1"/>
  <c r="E64" i="2"/>
  <c r="J64" i="1"/>
  <c r="K64" i="1" s="1"/>
  <c r="E64" i="1"/>
  <c r="E63" i="2"/>
  <c r="E63" i="1"/>
  <c r="J63" i="1"/>
  <c r="K63" i="1" s="1"/>
  <c r="E62" i="2"/>
  <c r="J62" i="1"/>
  <c r="K62" i="1" s="1"/>
  <c r="E62" i="1"/>
  <c r="E61" i="2"/>
  <c r="J61" i="1"/>
  <c r="K61" i="1" s="1"/>
  <c r="E61" i="1"/>
  <c r="E60" i="2"/>
  <c r="E60" i="1"/>
  <c r="J60" i="1"/>
  <c r="K60" i="1" s="1"/>
  <c r="E59" i="2"/>
  <c r="J59" i="1"/>
  <c r="J58" i="1"/>
  <c r="J57" i="1"/>
  <c r="J56" i="1"/>
  <c r="J55" i="1"/>
  <c r="J54" i="1"/>
  <c r="J53" i="1"/>
  <c r="J52" i="1"/>
  <c r="J50" i="1"/>
  <c r="J49" i="1"/>
  <c r="J48" i="1"/>
  <c r="J47" i="1"/>
  <c r="J45" i="1"/>
  <c r="E43" i="2"/>
  <c r="J43" i="1"/>
  <c r="J42" i="1"/>
  <c r="E37" i="1"/>
  <c r="E35" i="1"/>
  <c r="E34" i="1"/>
  <c r="E33" i="1"/>
  <c r="E27" i="1"/>
  <c r="E26" i="1"/>
  <c r="H64" i="1"/>
  <c r="H62" i="1"/>
  <c r="H61" i="2"/>
  <c r="H61" i="1"/>
  <c r="H60" i="2"/>
  <c r="H60" i="1"/>
  <c r="H58" i="1"/>
  <c r="H57" i="1"/>
  <c r="H56" i="1"/>
  <c r="H55" i="1"/>
  <c r="H54" i="1"/>
  <c r="H53" i="1"/>
  <c r="H52" i="1"/>
  <c r="H50" i="1"/>
  <c r="H48" i="1"/>
  <c r="H45" i="1"/>
  <c r="E42" i="1"/>
  <c r="E41" i="1"/>
  <c r="E40" i="1"/>
  <c r="E39" i="1"/>
  <c r="E38" i="1"/>
  <c r="J25" i="2"/>
  <c r="J25" i="1"/>
  <c r="F46" i="1"/>
  <c r="F66" i="1" s="1"/>
  <c r="D46" i="1"/>
  <c r="C46" i="1"/>
  <c r="C66" i="1" s="1"/>
  <c r="L25" i="11"/>
  <c r="L26" i="11"/>
  <c r="L27" i="11"/>
  <c r="L28" i="11"/>
  <c r="I40" i="8"/>
  <c r="L24" i="11"/>
  <c r="L23" i="11"/>
  <c r="L22" i="11"/>
  <c r="J13" i="2"/>
  <c r="L20" i="11"/>
  <c r="L21" i="11"/>
  <c r="H36" i="9"/>
  <c r="I32" i="8"/>
  <c r="E30" i="8"/>
  <c r="E41" i="8"/>
  <c r="G56" i="6"/>
  <c r="H32" i="8"/>
  <c r="F40" i="8"/>
  <c r="E32" i="8"/>
  <c r="E25" i="1"/>
  <c r="E24" i="1"/>
  <c r="I11" i="1"/>
  <c r="H8" i="1"/>
  <c r="E10" i="1"/>
  <c r="E9" i="1"/>
  <c r="J10" i="1"/>
  <c r="H49" i="7"/>
  <c r="H52" i="7"/>
  <c r="I47" i="11"/>
  <c r="H43" i="9"/>
  <c r="G55" i="6"/>
  <c r="H38" i="9"/>
  <c r="H42" i="9"/>
  <c r="H46" i="9"/>
  <c r="H50" i="7"/>
  <c r="J24" i="8"/>
  <c r="G42" i="8"/>
  <c r="L19" i="11"/>
  <c r="J20" i="8"/>
  <c r="F30" i="8"/>
  <c r="H17" i="1"/>
  <c r="I45" i="2"/>
  <c r="F22" i="8"/>
  <c r="L17" i="11"/>
  <c r="J13" i="11"/>
  <c r="I17" i="2"/>
  <c r="E13" i="2"/>
  <c r="E11" i="2"/>
  <c r="I9" i="2"/>
  <c r="I24" i="2"/>
  <c r="H19" i="2"/>
  <c r="H10" i="2"/>
  <c r="H39" i="7"/>
  <c r="H35" i="9"/>
  <c r="I50" i="10"/>
  <c r="I54" i="10"/>
  <c r="G49" i="6"/>
  <c r="G54" i="6"/>
  <c r="H40" i="9"/>
  <c r="H44" i="9"/>
  <c r="G30" i="8"/>
  <c r="H16" i="2"/>
  <c r="J15" i="2"/>
  <c r="H9" i="2"/>
  <c r="H15" i="2"/>
  <c r="I62" i="2"/>
  <c r="J17" i="8"/>
  <c r="J17" i="2"/>
  <c r="J16" i="2"/>
  <c r="I21" i="8"/>
  <c r="I33" i="10"/>
  <c r="I35" i="10"/>
  <c r="I39" i="10"/>
  <c r="I40" i="10"/>
  <c r="I44" i="10"/>
  <c r="L18" i="11"/>
  <c r="G31" i="8"/>
  <c r="I31" i="8"/>
  <c r="E42" i="8"/>
  <c r="G40" i="8"/>
  <c r="H40" i="8"/>
  <c r="I42" i="8"/>
  <c r="J28" i="8"/>
  <c r="J9" i="2"/>
  <c r="H17" i="2"/>
  <c r="E21" i="8"/>
  <c r="I14" i="8"/>
  <c r="G14" i="8"/>
  <c r="I44" i="1"/>
  <c r="K13" i="11"/>
  <c r="H15" i="8"/>
  <c r="H13" i="2"/>
  <c r="I26" i="2"/>
  <c r="G22" i="8"/>
  <c r="I47" i="10"/>
  <c r="I55" i="10"/>
  <c r="H14" i="8"/>
  <c r="E14" i="8"/>
  <c r="I41" i="8"/>
  <c r="C18" i="1"/>
  <c r="J19" i="2"/>
  <c r="J8" i="2"/>
  <c r="C46" i="2"/>
  <c r="I47" i="2"/>
  <c r="I24" i="10"/>
  <c r="I25" i="10"/>
  <c r="I34" i="10"/>
  <c r="H35" i="7"/>
  <c r="G36" i="6"/>
  <c r="G40" i="6"/>
  <c r="G52" i="6"/>
  <c r="I15" i="8"/>
  <c r="G15" i="8"/>
  <c r="J38" i="8"/>
  <c r="H41" i="8"/>
  <c r="H37" i="7"/>
  <c r="H38" i="7"/>
  <c r="H40" i="7"/>
  <c r="H42" i="7"/>
  <c r="H43" i="7"/>
  <c r="H44" i="7"/>
  <c r="H48" i="7"/>
  <c r="H56" i="7"/>
  <c r="G22" i="6"/>
  <c r="G26" i="6"/>
  <c r="G29" i="6"/>
  <c r="G30" i="6"/>
  <c r="G33" i="6"/>
  <c r="G35" i="6"/>
  <c r="G38" i="6"/>
  <c r="G43" i="6"/>
  <c r="G51" i="6"/>
  <c r="G53" i="6"/>
  <c r="E31" i="8"/>
  <c r="I30" i="8"/>
  <c r="J34" i="8"/>
  <c r="J19" i="1"/>
  <c r="J19" i="8"/>
  <c r="I23" i="10"/>
  <c r="I26" i="10"/>
  <c r="I27" i="10"/>
  <c r="I31" i="10"/>
  <c r="I38" i="10"/>
  <c r="I45" i="10"/>
  <c r="I53" i="10"/>
  <c r="H23" i="7"/>
  <c r="H24" i="7"/>
  <c r="H26" i="7"/>
  <c r="H27" i="7"/>
  <c r="H28" i="7"/>
  <c r="H29" i="7"/>
  <c r="H31" i="7"/>
  <c r="H32" i="7"/>
  <c r="H55" i="7"/>
  <c r="G21" i="6"/>
  <c r="G25" i="6"/>
  <c r="G32" i="6"/>
  <c r="G34" i="6"/>
  <c r="G42" i="6"/>
  <c r="G45" i="6"/>
  <c r="G48" i="6"/>
  <c r="G50" i="6"/>
  <c r="H39" i="9"/>
  <c r="J13" i="8"/>
  <c r="F15" i="8"/>
  <c r="H41" i="9"/>
  <c r="H45" i="9"/>
  <c r="F31" i="8"/>
  <c r="H30" i="8"/>
  <c r="J39" i="8"/>
  <c r="G41" i="8"/>
  <c r="H42" i="8"/>
  <c r="I22" i="8"/>
  <c r="J27" i="8"/>
  <c r="E40" i="8"/>
  <c r="J18" i="8"/>
  <c r="F21" i="8"/>
  <c r="H22" i="8"/>
  <c r="I22" i="10"/>
  <c r="I30" i="10"/>
  <c r="I37" i="10"/>
  <c r="I41" i="10"/>
  <c r="I48" i="10"/>
  <c r="I49" i="10"/>
  <c r="I52" i="10"/>
  <c r="I56" i="10"/>
  <c r="H30" i="7"/>
  <c r="H34" i="7"/>
  <c r="H36" i="7"/>
  <c r="H54" i="7"/>
  <c r="G24" i="6"/>
  <c r="G28" i="6"/>
  <c r="G37" i="6"/>
  <c r="G41" i="6"/>
  <c r="G44" i="6"/>
  <c r="G47" i="6"/>
  <c r="J11" i="8"/>
  <c r="J12" i="8"/>
  <c r="H31" i="8"/>
  <c r="J35" i="8"/>
  <c r="F42" i="8"/>
  <c r="J36" i="8"/>
  <c r="H37" i="9"/>
  <c r="I21" i="10"/>
  <c r="I28" i="10"/>
  <c r="I29" i="10"/>
  <c r="I32" i="10"/>
  <c r="I36" i="10"/>
  <c r="I42" i="10"/>
  <c r="I43" i="10"/>
  <c r="I46" i="10"/>
  <c r="I51" i="10"/>
  <c r="H25" i="7"/>
  <c r="H33" i="7"/>
  <c r="H41" i="7"/>
  <c r="H45" i="7"/>
  <c r="H46" i="7"/>
  <c r="H47" i="7"/>
  <c r="H51" i="7"/>
  <c r="H53" i="7"/>
  <c r="G23" i="6"/>
  <c r="G27" i="6"/>
  <c r="G31" i="6"/>
  <c r="G39" i="6"/>
  <c r="G46" i="6"/>
  <c r="J29" i="8"/>
  <c r="F14" i="8"/>
  <c r="G32" i="8"/>
  <c r="I61" i="2"/>
  <c r="I65" i="2"/>
  <c r="I23" i="2"/>
  <c r="F12" i="2"/>
  <c r="H14" i="2"/>
  <c r="J10" i="2"/>
  <c r="E17" i="2"/>
  <c r="F18" i="2"/>
  <c r="G18" i="2"/>
  <c r="J14" i="2"/>
  <c r="E8" i="2"/>
  <c r="J11" i="2"/>
  <c r="I8" i="2"/>
  <c r="D18" i="2"/>
  <c r="E10" i="2"/>
  <c r="D12" i="2"/>
  <c r="I11" i="2"/>
  <c r="G46" i="1"/>
  <c r="G66" i="1" s="1"/>
  <c r="G75" i="1" s="1"/>
  <c r="I33" i="1"/>
  <c r="I25" i="1"/>
  <c r="H16" i="1"/>
  <c r="H14" i="1"/>
  <c r="H10" i="1"/>
  <c r="E19" i="1"/>
  <c r="J14" i="1"/>
  <c r="J11" i="1"/>
  <c r="E8" i="1"/>
  <c r="E11" i="1"/>
  <c r="E16" i="1"/>
  <c r="E22" i="8"/>
  <c r="J37" i="8"/>
  <c r="E15" i="8"/>
  <c r="J10" i="8"/>
  <c r="J26" i="8"/>
  <c r="J25" i="8"/>
  <c r="E16" i="2"/>
  <c r="I16" i="2"/>
  <c r="I10" i="2"/>
  <c r="C18" i="2"/>
  <c r="I14" i="2"/>
  <c r="I49" i="1"/>
  <c r="H19" i="1"/>
  <c r="I19" i="1"/>
  <c r="F18" i="1"/>
  <c r="I64" i="2"/>
  <c r="I15" i="2"/>
  <c r="I13" i="2"/>
  <c r="E14" i="2"/>
  <c r="E19" i="2"/>
  <c r="I19" i="2"/>
  <c r="E9" i="2"/>
  <c r="C12" i="2"/>
  <c r="H11" i="2"/>
  <c r="I57" i="1"/>
  <c r="I37" i="1"/>
  <c r="E15" i="1"/>
  <c r="H9" i="1"/>
  <c r="I8" i="1"/>
  <c r="J8" i="1"/>
  <c r="D12" i="1"/>
  <c r="H8" i="2"/>
  <c r="G12" i="2"/>
  <c r="I53" i="1"/>
  <c r="I16" i="1"/>
  <c r="J15" i="1"/>
  <c r="K15" i="1" s="1"/>
  <c r="I25" i="2"/>
  <c r="H23" i="1"/>
  <c r="H15" i="1"/>
  <c r="E14" i="1"/>
  <c r="E13" i="1"/>
  <c r="J9" i="1"/>
  <c r="I27" i="2"/>
  <c r="E15" i="2"/>
  <c r="J17" i="1"/>
  <c r="H13" i="1"/>
  <c r="H11" i="1"/>
  <c r="I59" i="1"/>
  <c r="I52" i="1"/>
  <c r="I56" i="1"/>
  <c r="I55" i="1"/>
  <c r="G46" i="2"/>
  <c r="E26" i="2"/>
  <c r="I48" i="1"/>
  <c r="I43" i="1"/>
  <c r="I40" i="1"/>
  <c r="I36" i="1"/>
  <c r="I32" i="1"/>
  <c r="I24" i="1"/>
  <c r="J23" i="1"/>
  <c r="I14" i="1"/>
  <c r="G12" i="1"/>
  <c r="C12" i="1"/>
  <c r="I10" i="1"/>
  <c r="H23" i="2"/>
  <c r="I51" i="1"/>
  <c r="I47" i="1"/>
  <c r="I42" i="1"/>
  <c r="I39" i="1"/>
  <c r="I35" i="1"/>
  <c r="I31" i="1"/>
  <c r="I27" i="1"/>
  <c r="I23" i="1"/>
  <c r="E23" i="1"/>
  <c r="D18" i="1"/>
  <c r="I17" i="1"/>
  <c r="E17" i="1"/>
  <c r="J16" i="1"/>
  <c r="I13" i="1"/>
  <c r="K13" i="1" s="1"/>
  <c r="F12" i="1"/>
  <c r="I9" i="1"/>
  <c r="I58" i="1"/>
  <c r="I54" i="1"/>
  <c r="I50" i="1"/>
  <c r="I45" i="1"/>
  <c r="I41" i="1"/>
  <c r="I38" i="1"/>
  <c r="I34" i="1"/>
  <c r="I30" i="1"/>
  <c r="I26" i="1"/>
  <c r="G18" i="1"/>
  <c r="E23" i="2"/>
  <c r="H26" i="2"/>
  <c r="F46" i="2"/>
  <c r="I63" i="2"/>
  <c r="E25" i="2"/>
  <c r="J34" i="2" l="1"/>
  <c r="K34" i="2" s="1"/>
  <c r="E34" i="2"/>
  <c r="J39" i="2"/>
  <c r="K39" i="2" s="1"/>
  <c r="E39" i="2"/>
  <c r="J48" i="2"/>
  <c r="K48" i="2" s="1"/>
  <c r="E48" i="2"/>
  <c r="J50" i="2"/>
  <c r="K50" i="2" s="1"/>
  <c r="E50" i="2"/>
  <c r="J53" i="2"/>
  <c r="K53" i="2" s="1"/>
  <c r="E53" i="2"/>
  <c r="J55" i="2"/>
  <c r="K55" i="2" s="1"/>
  <c r="E55" i="2"/>
  <c r="J57" i="2"/>
  <c r="K57" i="2" s="1"/>
  <c r="E57" i="2"/>
  <c r="E27" i="2"/>
  <c r="J37" i="2"/>
  <c r="K37" i="2" s="1"/>
  <c r="E37" i="2"/>
  <c r="C66" i="2"/>
  <c r="J42" i="2"/>
  <c r="K42" i="2" s="1"/>
  <c r="E42" i="2"/>
  <c r="J45" i="2"/>
  <c r="K45" i="2" s="1"/>
  <c r="E45" i="2"/>
  <c r="J33" i="2"/>
  <c r="K33" i="2" s="1"/>
  <c r="E33" i="2"/>
  <c r="J35" i="2"/>
  <c r="K35" i="2" s="1"/>
  <c r="E35" i="2"/>
  <c r="J38" i="2"/>
  <c r="K38" i="2" s="1"/>
  <c r="E38" i="2"/>
  <c r="J40" i="2"/>
  <c r="K40" i="2" s="1"/>
  <c r="E40" i="2"/>
  <c r="J41" i="2"/>
  <c r="K41" i="2" s="1"/>
  <c r="E41" i="2"/>
  <c r="H46" i="2"/>
  <c r="J47" i="2"/>
  <c r="K47" i="2" s="1"/>
  <c r="E47" i="2"/>
  <c r="J49" i="2"/>
  <c r="K49" i="2" s="1"/>
  <c r="E49" i="2"/>
  <c r="J52" i="2"/>
  <c r="K52" i="2" s="1"/>
  <c r="E52" i="2"/>
  <c r="J54" i="2"/>
  <c r="K54" i="2" s="1"/>
  <c r="E54" i="2"/>
  <c r="J56" i="2"/>
  <c r="K56" i="2" s="1"/>
  <c r="E56" i="2"/>
  <c r="J58" i="2"/>
  <c r="K58" i="2" s="1"/>
  <c r="E58" i="2"/>
  <c r="H25" i="2"/>
  <c r="J43" i="2"/>
  <c r="K43" i="2" s="1"/>
  <c r="J60" i="2"/>
  <c r="K60" i="2" s="1"/>
  <c r="J63" i="2"/>
  <c r="K63" i="2" s="1"/>
  <c r="J64" i="2"/>
  <c r="K64" i="2" s="1"/>
  <c r="H64" i="2"/>
  <c r="K33" i="1"/>
  <c r="J24" i="2"/>
  <c r="K24" i="2" s="1"/>
  <c r="J62" i="2"/>
  <c r="K62" i="2" s="1"/>
  <c r="J59" i="2"/>
  <c r="K59" i="2" s="1"/>
  <c r="J61" i="2"/>
  <c r="K61" i="2" s="1"/>
  <c r="J65" i="2"/>
  <c r="K65" i="2" s="1"/>
  <c r="J46" i="1"/>
  <c r="H62" i="2"/>
  <c r="H46" i="1"/>
  <c r="E46" i="1"/>
  <c r="K9" i="2"/>
  <c r="J26" i="2"/>
  <c r="K26" i="2" s="1"/>
  <c r="H24" i="2"/>
  <c r="K16" i="2"/>
  <c r="K24" i="1"/>
  <c r="K43" i="1"/>
  <c r="K36" i="1"/>
  <c r="K10" i="1"/>
  <c r="K13" i="2"/>
  <c r="K40" i="1"/>
  <c r="K30" i="1"/>
  <c r="K11" i="1"/>
  <c r="K49" i="1"/>
  <c r="J30" i="8"/>
  <c r="K8" i="2"/>
  <c r="K47" i="1"/>
  <c r="L13" i="11"/>
  <c r="H18" i="2"/>
  <c r="J41" i="8"/>
  <c r="F20" i="2"/>
  <c r="H12" i="2"/>
  <c r="K38" i="1"/>
  <c r="K54" i="1"/>
  <c r="K14" i="1"/>
  <c r="K15" i="2"/>
  <c r="I18" i="1"/>
  <c r="J21" i="8"/>
  <c r="J14" i="8"/>
  <c r="J42" i="8"/>
  <c r="K50" i="1"/>
  <c r="K48" i="1"/>
  <c r="K19" i="1"/>
  <c r="J31" i="8"/>
  <c r="J40" i="8"/>
  <c r="K17" i="2"/>
  <c r="K19" i="2"/>
  <c r="K42" i="1"/>
  <c r="K52" i="1"/>
  <c r="K44" i="1"/>
  <c r="K11" i="2"/>
  <c r="G66" i="2"/>
  <c r="K58" i="1"/>
  <c r="K34" i="1"/>
  <c r="H66" i="1"/>
  <c r="K8" i="1"/>
  <c r="J18" i="2"/>
  <c r="K10" i="2"/>
  <c r="K56" i="1"/>
  <c r="J32" i="8"/>
  <c r="J22" i="8"/>
  <c r="J15" i="8"/>
  <c r="K14" i="2"/>
  <c r="D20" i="2"/>
  <c r="K53" i="1"/>
  <c r="D66" i="1"/>
  <c r="K25" i="1"/>
  <c r="K26" i="1"/>
  <c r="K39" i="1"/>
  <c r="K51" i="1"/>
  <c r="K32" i="1"/>
  <c r="K37" i="1"/>
  <c r="K27" i="2"/>
  <c r="K59" i="1"/>
  <c r="K17" i="1"/>
  <c r="H18" i="1"/>
  <c r="K16" i="1"/>
  <c r="C20" i="2"/>
  <c r="E12" i="2"/>
  <c r="I12" i="2"/>
  <c r="I18" i="2"/>
  <c r="E18" i="2"/>
  <c r="K41" i="1"/>
  <c r="K35" i="1"/>
  <c r="G20" i="1"/>
  <c r="K55" i="1"/>
  <c r="D46" i="2"/>
  <c r="E46" i="2" s="1"/>
  <c r="K31" i="1"/>
  <c r="K25" i="2"/>
  <c r="K45" i="1"/>
  <c r="K9" i="1"/>
  <c r="K23" i="1"/>
  <c r="J12" i="2"/>
  <c r="G20" i="2"/>
  <c r="K57" i="1"/>
  <c r="J23" i="2"/>
  <c r="K23" i="2" s="1"/>
  <c r="F20" i="1"/>
  <c r="H12" i="1"/>
  <c r="K27" i="1"/>
  <c r="I46" i="1"/>
  <c r="J18" i="1"/>
  <c r="D20" i="1"/>
  <c r="E12" i="1"/>
  <c r="I12" i="1"/>
  <c r="C20" i="1"/>
  <c r="J12" i="1"/>
  <c r="E18" i="1"/>
  <c r="I46" i="2"/>
  <c r="F66" i="2"/>
  <c r="E66" i="1" l="1"/>
  <c r="J46" i="2"/>
  <c r="K46" i="2" s="1"/>
  <c r="K46" i="1"/>
  <c r="H20" i="2"/>
  <c r="K18" i="1"/>
  <c r="I66" i="1"/>
  <c r="J66" i="1"/>
  <c r="J75" i="1" s="1"/>
  <c r="H20" i="1"/>
  <c r="K18" i="2"/>
  <c r="D75" i="1"/>
  <c r="J20" i="2"/>
  <c r="D66" i="2"/>
  <c r="J66" i="2" s="1"/>
  <c r="K12" i="2"/>
  <c r="J20" i="1"/>
  <c r="I20" i="2"/>
  <c r="E20" i="2"/>
  <c r="E20" i="1"/>
  <c r="I20" i="1"/>
  <c r="K12" i="1"/>
  <c r="H66" i="2"/>
  <c r="I66" i="2"/>
  <c r="K20" i="1" l="1"/>
  <c r="K66" i="1"/>
  <c r="K20" i="2"/>
  <c r="E66" i="2"/>
  <c r="K66" i="2"/>
</calcChain>
</file>

<file path=xl/sharedStrings.xml><?xml version="1.0" encoding="utf-8"?>
<sst xmlns="http://schemas.openxmlformats.org/spreadsheetml/2006/main" count="913" uniqueCount="177">
  <si>
    <t xml:space="preserve">Area </t>
  </si>
  <si>
    <t>Province</t>
  </si>
  <si>
    <t>Nfld.Lab.</t>
  </si>
  <si>
    <t xml:space="preserve">P.E.I.    </t>
  </si>
  <si>
    <t xml:space="preserve">N.S.    </t>
  </si>
  <si>
    <t xml:space="preserve">N.B.    </t>
  </si>
  <si>
    <t>Atlantic</t>
  </si>
  <si>
    <t xml:space="preserve">Que.   </t>
  </si>
  <si>
    <t xml:space="preserve">Ont.    </t>
  </si>
  <si>
    <t xml:space="preserve">Man.    </t>
  </si>
  <si>
    <t xml:space="preserve">Sask.    </t>
  </si>
  <si>
    <t xml:space="preserve">Alta.    </t>
  </si>
  <si>
    <t>Prairies</t>
  </si>
  <si>
    <t xml:space="preserve">B.C.    </t>
  </si>
  <si>
    <t>Canada</t>
  </si>
  <si>
    <t>Metropolitan Areas</t>
  </si>
  <si>
    <t>Barrie</t>
  </si>
  <si>
    <t>Brantford</t>
  </si>
  <si>
    <t>Calgary</t>
  </si>
  <si>
    <t>Edmonton</t>
  </si>
  <si>
    <t>Guelph</t>
  </si>
  <si>
    <t>Halifax</t>
  </si>
  <si>
    <t>Hamilton</t>
  </si>
  <si>
    <t>Kelowna</t>
  </si>
  <si>
    <t>Kingston</t>
  </si>
  <si>
    <t>London</t>
  </si>
  <si>
    <t>Moncton</t>
  </si>
  <si>
    <t>Montréal</t>
  </si>
  <si>
    <t>Oshawa</t>
  </si>
  <si>
    <t>Ottawa-Gatineau</t>
  </si>
  <si>
    <t xml:space="preserve">  Gatineau</t>
  </si>
  <si>
    <t xml:space="preserve">  Ottawa</t>
  </si>
  <si>
    <t>Peterborough</t>
  </si>
  <si>
    <t>Québec</t>
  </si>
  <si>
    <t>Regina</t>
  </si>
  <si>
    <t>Saguenay</t>
  </si>
  <si>
    <t>Saint John</t>
  </si>
  <si>
    <t>Saskatoon</t>
  </si>
  <si>
    <t>Sherbrooke</t>
  </si>
  <si>
    <t>Thunder Bay</t>
  </si>
  <si>
    <t>Toronto</t>
  </si>
  <si>
    <t>Trois-Rivières</t>
  </si>
  <si>
    <t>Vancouver</t>
  </si>
  <si>
    <t>Victoria</t>
  </si>
  <si>
    <t>Windsor</t>
  </si>
  <si>
    <t>Winnipeg</t>
  </si>
  <si>
    <t>Total</t>
  </si>
  <si>
    <t>CMA total -new CMA's</t>
  </si>
  <si>
    <t xml:space="preserve">  %</t>
  </si>
  <si>
    <t>All Others</t>
  </si>
  <si>
    <t xml:space="preserve">Single-Detached </t>
  </si>
  <si>
    <t xml:space="preserve">Dwelling Starts in Urban Centres and Canada, Seasonally Adjusted at Annual Rates </t>
  </si>
  <si>
    <t/>
  </si>
  <si>
    <t>Single-</t>
  </si>
  <si>
    <t>Other</t>
  </si>
  <si>
    <t>Detached</t>
  </si>
  <si>
    <t>All</t>
  </si>
  <si>
    <t>Areas</t>
  </si>
  <si>
    <t>Others</t>
  </si>
  <si>
    <t>1st Q.</t>
  </si>
  <si>
    <t>2nd Q.</t>
  </si>
  <si>
    <t>3rd Q.</t>
  </si>
  <si>
    <t>4th Q.</t>
  </si>
  <si>
    <t>January</t>
  </si>
  <si>
    <t>February</t>
  </si>
  <si>
    <t>March</t>
  </si>
  <si>
    <t>April</t>
  </si>
  <si>
    <t>May</t>
  </si>
  <si>
    <t>June</t>
  </si>
  <si>
    <t>July</t>
  </si>
  <si>
    <t>August</t>
  </si>
  <si>
    <t>September</t>
  </si>
  <si>
    <t>October</t>
  </si>
  <si>
    <t>November</t>
  </si>
  <si>
    <t>December</t>
  </si>
  <si>
    <t xml:space="preserve">Period </t>
  </si>
  <si>
    <t>B. C.</t>
  </si>
  <si>
    <t>Ontario</t>
  </si>
  <si>
    <t>Single-Detached</t>
  </si>
  <si>
    <t>Newfoundland</t>
  </si>
  <si>
    <t>Nova Scotia</t>
  </si>
  <si>
    <t>New Brunswick</t>
  </si>
  <si>
    <t>Island</t>
  </si>
  <si>
    <t>Prince Edward</t>
  </si>
  <si>
    <t>Manitoba</t>
  </si>
  <si>
    <t>Saskatchewan</t>
  </si>
  <si>
    <t>Alberta</t>
  </si>
  <si>
    <t>Row, Apartment and Other Dwellings</t>
  </si>
  <si>
    <t>Completed</t>
  </si>
  <si>
    <t>% Absorbed at</t>
  </si>
  <si>
    <t>and</t>
  </si>
  <si>
    <t>Under</t>
  </si>
  <si>
    <t>Completion</t>
  </si>
  <si>
    <t>Unabsorbed</t>
  </si>
  <si>
    <t xml:space="preserve">Single-Detached and </t>
  </si>
  <si>
    <t>Dwelling Starts in Urban Centres and Canada, Seasonally Adjusted at Annual Rates</t>
  </si>
  <si>
    <t>Period</t>
  </si>
  <si>
    <r>
      <t>Centres 10,000 Population and Over</t>
    </r>
    <r>
      <rPr>
        <b/>
        <vertAlign val="superscript"/>
        <sz val="9"/>
        <color indexed="8"/>
        <rFont val="Gill Sans Std"/>
        <family val="2"/>
      </rPr>
      <t>1</t>
    </r>
  </si>
  <si>
    <t>Other Areas</t>
  </si>
  <si>
    <t xml:space="preserve">Centres 10,000 Population </t>
  </si>
  <si>
    <r>
      <t>and Over</t>
    </r>
    <r>
      <rPr>
        <b/>
        <vertAlign val="superscript"/>
        <sz val="9"/>
        <color indexed="8"/>
        <rFont val="Gill Sans Std"/>
        <family val="2"/>
      </rPr>
      <t>1</t>
    </r>
  </si>
  <si>
    <t>B.C.</t>
  </si>
  <si>
    <t>Seasonally Adjusted at Annual Rates</t>
  </si>
  <si>
    <t>St. Catharines-Niagara</t>
  </si>
  <si>
    <t>St. John's</t>
  </si>
  <si>
    <t>Greater/Grand Sudbury</t>
  </si>
  <si>
    <t>Kitchener-Cambridge-Waterloo</t>
  </si>
  <si>
    <t>Abbotsford-Mission</t>
  </si>
  <si>
    <t xml:space="preserve"> </t>
  </si>
  <si>
    <t>Ottawa</t>
  </si>
  <si>
    <t>St Catharines-Niagara</t>
  </si>
  <si>
    <t xml:space="preserve">Absorption of Homeowner and Condominium Units by Dwelling Type, </t>
  </si>
  <si>
    <r>
      <t>Construction</t>
    </r>
    <r>
      <rPr>
        <b/>
        <vertAlign val="superscript"/>
        <sz val="8"/>
        <color indexed="8"/>
        <rFont val="Gill Sans Std"/>
        <family val="2"/>
      </rPr>
      <t>2</t>
    </r>
  </si>
  <si>
    <t xml:space="preserve"> Source:  Market Analysis Centre, CMHC</t>
  </si>
  <si>
    <t xml:space="preserve">% Absorbed </t>
  </si>
  <si>
    <t>at Completion</t>
  </si>
  <si>
    <r>
      <t xml:space="preserve">2 </t>
    </r>
    <r>
      <rPr>
        <sz val="7"/>
        <color indexed="8"/>
        <rFont val="Gill Sans Std"/>
        <family val="2"/>
      </rPr>
      <t>Data are Actual Dwelling Starts.</t>
    </r>
  </si>
  <si>
    <t>Lethbridge</t>
  </si>
  <si>
    <t>Données provisoires sur les mises en chantier d'habitations</t>
  </si>
  <si>
    <t>2 Data are Actual Dwelling Starts.</t>
  </si>
  <si>
    <t xml:space="preserve"> 2 Under Construction does not include units where the intended market is unknown. </t>
  </si>
  <si>
    <t xml:space="preserve">Footnotes </t>
  </si>
  <si>
    <t>Housing Start Data in Centres 10,000 Population and Over</t>
  </si>
  <si>
    <t xml:space="preserve">Table 1 </t>
  </si>
  <si>
    <t>Table 2</t>
  </si>
  <si>
    <t xml:space="preserve">Table 4 </t>
  </si>
  <si>
    <t xml:space="preserve">Table 5 </t>
  </si>
  <si>
    <t>Table 6</t>
  </si>
  <si>
    <t>Table 7</t>
  </si>
  <si>
    <t>Table 8</t>
  </si>
  <si>
    <t>Table 10</t>
  </si>
  <si>
    <t>Table 11</t>
  </si>
  <si>
    <t>Table 12</t>
  </si>
  <si>
    <t>Table 13</t>
  </si>
  <si>
    <t>Table 14</t>
  </si>
  <si>
    <t xml:space="preserve">Table 15 </t>
  </si>
  <si>
    <t xml:space="preserve">Table 16 </t>
  </si>
  <si>
    <t>Table 19</t>
  </si>
  <si>
    <t>Table 17</t>
  </si>
  <si>
    <t>Table 20</t>
  </si>
  <si>
    <t xml:space="preserve">Table 3 </t>
  </si>
  <si>
    <r>
      <t>Dwelling Starts in Urban Centres</t>
    </r>
    <r>
      <rPr>
        <b/>
        <vertAlign val="superscript"/>
        <sz val="11"/>
        <rFont val="Gill Sans Std"/>
        <family val="2"/>
      </rPr>
      <t>1</t>
    </r>
    <r>
      <rPr>
        <b/>
        <sz val="11"/>
        <rFont val="Gill Sans Std"/>
        <family val="2"/>
      </rPr>
      <t xml:space="preserve">, by Region, Seasonally Adjusted at Annual Rates </t>
    </r>
  </si>
  <si>
    <r>
      <t>Dwelling Starts in Urban Centres</t>
    </r>
    <r>
      <rPr>
        <b/>
        <vertAlign val="superscript"/>
        <sz val="11"/>
        <rFont val="Gill Sans Std"/>
        <family val="2"/>
      </rPr>
      <t>1</t>
    </r>
    <r>
      <rPr>
        <b/>
        <sz val="11"/>
        <rFont val="Gill Sans Std"/>
        <family val="2"/>
      </rPr>
      <t xml:space="preserve">,  by Region, Seasonally Adjusted at Annual Rates </t>
    </r>
  </si>
  <si>
    <r>
      <t>Dwelling Starts in Urban Centres</t>
    </r>
    <r>
      <rPr>
        <b/>
        <vertAlign val="superscript"/>
        <sz val="11"/>
        <rFont val="Gill Sans Std"/>
        <family val="2"/>
      </rPr>
      <t>1</t>
    </r>
    <r>
      <rPr>
        <b/>
        <sz val="11"/>
        <rFont val="Gill Sans Std"/>
        <family val="2"/>
      </rPr>
      <t xml:space="preserve">, Atlantic Provinces, Seasonally Adjusted at Annual Rates </t>
    </r>
  </si>
  <si>
    <r>
      <t>Dwelling Starts in Urban Centres</t>
    </r>
    <r>
      <rPr>
        <b/>
        <vertAlign val="superscript"/>
        <sz val="11"/>
        <rFont val="Gill Sans Std"/>
        <family val="2"/>
      </rPr>
      <t>1</t>
    </r>
    <r>
      <rPr>
        <b/>
        <sz val="11"/>
        <rFont val="Gill Sans Std"/>
        <family val="2"/>
      </rPr>
      <t>, Prairie Provinces, Seasonally Adjusted at Annual Rates</t>
    </r>
  </si>
  <si>
    <r>
      <t>Dwelling Starts - Seasonally Adjusted at Annual Rates</t>
    </r>
    <r>
      <rPr>
        <b/>
        <vertAlign val="superscript"/>
        <sz val="11"/>
        <rFont val="Gill Sans Std"/>
        <family val="2"/>
      </rPr>
      <t>1</t>
    </r>
  </si>
  <si>
    <r>
      <t>in Metropolitan Areas, Large Urban Centres and Census Agglomerations</t>
    </r>
    <r>
      <rPr>
        <b/>
        <vertAlign val="superscript"/>
        <sz val="12"/>
        <rFont val="Gill Sans Std"/>
        <family val="2"/>
      </rPr>
      <t>1</t>
    </r>
  </si>
  <si>
    <r>
      <t>Dwelling Starts in Canada</t>
    </r>
    <r>
      <rPr>
        <b/>
        <vertAlign val="superscript"/>
        <sz val="11"/>
        <rFont val="Gill Sans Std"/>
        <family val="2"/>
      </rPr>
      <t>1</t>
    </r>
    <r>
      <rPr>
        <b/>
        <sz val="11"/>
        <rFont val="Gill Sans Std"/>
        <family val="2"/>
      </rPr>
      <t>, Atlantic Provinces, Seasonally Adjusted at Annual Rates</t>
    </r>
  </si>
  <si>
    <r>
      <t>Dwelling Starts in Canada</t>
    </r>
    <r>
      <rPr>
        <b/>
        <vertAlign val="superscript"/>
        <sz val="11"/>
        <rFont val="Gill Sans Std"/>
        <family val="2"/>
      </rPr>
      <t>1</t>
    </r>
    <r>
      <rPr>
        <b/>
        <sz val="11"/>
        <rFont val="Gill Sans Std"/>
        <family val="2"/>
      </rPr>
      <t xml:space="preserve">, Prairie Provinces, </t>
    </r>
  </si>
  <si>
    <r>
      <t>Dwelling Starts in Canada</t>
    </r>
    <r>
      <rPr>
        <b/>
        <vertAlign val="superscript"/>
        <sz val="11"/>
        <rFont val="Gill Sans Std"/>
        <family val="2"/>
      </rPr>
      <t>1</t>
    </r>
    <r>
      <rPr>
        <b/>
        <sz val="11"/>
        <rFont val="Gill Sans Std"/>
        <family val="2"/>
      </rPr>
      <t xml:space="preserve">, by Region, </t>
    </r>
  </si>
  <si>
    <t>Source: CMHC Starts and Completion Survey, Market Absorption Survey</t>
  </si>
  <si>
    <r>
      <t xml:space="preserve">2021 </t>
    </r>
    <r>
      <rPr>
        <b/>
        <vertAlign val="superscript"/>
        <sz val="9"/>
        <color indexed="8"/>
        <rFont val="Gill Sans Std"/>
        <family val="2"/>
      </rPr>
      <t>2</t>
    </r>
  </si>
  <si>
    <r>
      <t>2021</t>
    </r>
    <r>
      <rPr>
        <b/>
        <vertAlign val="superscript"/>
        <sz val="9"/>
        <color indexed="8"/>
        <rFont val="Gill Sans Std"/>
        <family val="2"/>
      </rPr>
      <t xml:space="preserve"> 2</t>
    </r>
  </si>
  <si>
    <t>N.L.</t>
  </si>
  <si>
    <t>Greater Sudbury</t>
  </si>
  <si>
    <r>
      <t>2022</t>
    </r>
    <r>
      <rPr>
        <b/>
        <vertAlign val="superscript"/>
        <sz val="9"/>
        <color indexed="8"/>
        <rFont val="Gill Sans Std"/>
        <family val="2"/>
      </rPr>
      <t>2</t>
    </r>
  </si>
  <si>
    <r>
      <t xml:space="preserve">2022 </t>
    </r>
    <r>
      <rPr>
        <b/>
        <vertAlign val="superscript"/>
        <sz val="9"/>
        <color indexed="8"/>
        <rFont val="Gill Sans Std"/>
        <family val="2"/>
      </rPr>
      <t>2</t>
    </r>
  </si>
  <si>
    <r>
      <t>2022</t>
    </r>
    <r>
      <rPr>
        <b/>
        <vertAlign val="superscript"/>
        <sz val="9"/>
        <color indexed="8"/>
        <rFont val="Gill Sans Std"/>
        <family val="2"/>
      </rPr>
      <t xml:space="preserve"> 2</t>
    </r>
  </si>
  <si>
    <r>
      <t xml:space="preserve">2021 </t>
    </r>
    <r>
      <rPr>
        <b/>
        <vertAlign val="superscript"/>
        <sz val="9"/>
        <color indexed="8"/>
        <rFont val="Gill Sans Std"/>
        <family val="2"/>
      </rPr>
      <t xml:space="preserve">2 </t>
    </r>
  </si>
  <si>
    <t>2023</t>
  </si>
  <si>
    <t>Chilliwack</t>
  </si>
  <si>
    <t>Drummondville</t>
  </si>
  <si>
    <t>Fredericton</t>
  </si>
  <si>
    <t>Kamloops</t>
  </si>
  <si>
    <t>Nanaimo</t>
  </si>
  <si>
    <t>Red Deer</t>
  </si>
  <si>
    <t>Belleville - Quinte West</t>
  </si>
  <si>
    <r>
      <rPr>
        <vertAlign val="superscript"/>
        <sz val="7"/>
        <color rgb="FF000000"/>
        <rFont val="Gill Sans Std"/>
      </rPr>
      <t>1</t>
    </r>
    <r>
      <rPr>
        <sz val="7"/>
        <color indexed="8"/>
        <rFont val="Gill Sans Std"/>
        <family val="2"/>
      </rPr>
      <t xml:space="preserve"> 2023 data based on 2021 Census Definitions.</t>
    </r>
  </si>
  <si>
    <t>Table 18</t>
  </si>
  <si>
    <r>
      <rPr>
        <vertAlign val="superscript"/>
        <sz val="7"/>
        <color rgb="FF000000"/>
        <rFont val="Gill Sans Std"/>
      </rPr>
      <t>1</t>
    </r>
    <r>
      <rPr>
        <sz val="7"/>
        <color indexed="8"/>
        <rFont val="Gill Sans Std"/>
        <family val="2"/>
      </rPr>
      <t>Data for 2021 and 2022 based on 2016 Census Definitions and data for 2023 based on 2021 Census Definitions.</t>
    </r>
  </si>
  <si>
    <r>
      <rPr>
        <vertAlign val="superscript"/>
        <sz val="7"/>
        <color rgb="FF000000"/>
        <rFont val="Gill Sans Std"/>
      </rPr>
      <t>1</t>
    </r>
    <r>
      <rPr>
        <sz val="7"/>
        <color indexed="8"/>
        <rFont val="Gill Sans Std"/>
        <family val="2"/>
      </rPr>
      <t xml:space="preserve"> Data for 2021 and 2022 based on 2016 Census Definitions and data for 2023 based on 2021 Census Definitions.</t>
    </r>
  </si>
  <si>
    <r>
      <rPr>
        <vertAlign val="superscript"/>
        <sz val="7"/>
        <color rgb="FF000000"/>
        <rFont val="Gill Sans Std"/>
      </rPr>
      <t>1</t>
    </r>
    <r>
      <rPr>
        <sz val="7"/>
        <color indexed="8"/>
        <rFont val="Gill Sans Std"/>
        <family val="2"/>
      </rPr>
      <t xml:space="preserve"> Data for 2021, 2022 based on 2016 Census Standard Geographical Classification (SGC) and data for 2023 based on 2021 Census SGC. Data as of 2023 is for Census Metropolitan Areas only.  </t>
    </r>
  </si>
  <si>
    <t>Oct.</t>
  </si>
  <si>
    <t>Nov.</t>
  </si>
  <si>
    <t>December 2022 - 2023</t>
  </si>
  <si>
    <t>January - December 2022 - 2023</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</si>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</sst>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56">
    <font>
      <sz val="12"/>
      <name val="Arial"/>
    </font>
    <font>
      <sz val="12"/>
      <color indexed="8"/>
      <name val="Gill Sans Std"/>
      <family val="2"/>
    </font>
    <font>
      <b/>
      <sz val="12"/>
      <color indexed="8"/>
      <name val="Gill Sans Std"/>
      <family val="2"/>
    </font>
    <font>
      <sz val="10"/>
      <color indexed="8"/>
      <name val="Gill Sans Std"/>
      <family val="2"/>
    </font>
    <font>
      <sz val="9"/>
      <color indexed="8"/>
      <name val="Gill Sans Std"/>
      <family val="2"/>
    </font>
    <font>
      <b/>
      <sz val="9"/>
      <color indexed="8"/>
      <name val="Gill Sans Std"/>
      <family val="2"/>
    </font>
    <font>
      <sz val="7"/>
      <color indexed="8"/>
      <name val="Gill Sans Std"/>
      <family val="2"/>
    </font>
    <font>
      <sz val="12"/>
      <name val="Gill Sans Std"/>
      <family val="2"/>
    </font>
    <font>
      <i/>
      <sz val="7"/>
      <color indexed="8"/>
      <name val="Gill Sans Std"/>
      <family val="2"/>
    </font>
    <font>
      <b/>
      <i/>
      <sz val="9"/>
      <color indexed="8"/>
      <name val="Gill Sans Std"/>
      <family val="2"/>
    </font>
    <font>
      <i/>
      <sz val="9"/>
      <color indexed="8"/>
      <name val="Gill Sans Std"/>
      <family val="2"/>
    </font>
    <font>
      <sz val="8"/>
      <name val="Arial"/>
      <family val="2"/>
    </font>
    <font>
      <sz val="12"/>
      <color indexed="8"/>
      <name val="Arial"/>
      <family val="2"/>
    </font>
    <font>
      <sz val="9"/>
      <name val="Gill Sans Std"/>
      <family val="2"/>
    </font>
    <font>
      <sz val="9"/>
      <name val="Arial"/>
      <family val="2"/>
    </font>
    <font>
      <i/>
      <sz val="9"/>
      <name val="Arial"/>
      <family val="2"/>
    </font>
    <font>
      <b/>
      <sz val="11"/>
      <color indexed="9"/>
      <name val="Gill Sans Std"/>
      <family val="2"/>
    </font>
    <font>
      <sz val="11"/>
      <color indexed="9"/>
      <name val="Arial"/>
      <family val="2"/>
    </font>
    <font>
      <b/>
      <i/>
      <sz val="9"/>
      <name val="Gill Sans Std"/>
      <family val="2"/>
    </font>
    <font>
      <sz val="11"/>
      <name val="Gill Sans Std"/>
      <family val="2"/>
    </font>
    <font>
      <b/>
      <i/>
      <sz val="11"/>
      <color indexed="9"/>
      <name val="Gill Sans Std"/>
      <family val="2"/>
    </font>
    <font>
      <i/>
      <sz val="11"/>
      <color indexed="9"/>
      <name val="Arial"/>
      <family val="2"/>
    </font>
    <font>
      <sz val="7"/>
      <name val="Gill Sans Std"/>
      <family val="2"/>
    </font>
    <font>
      <b/>
      <vertAlign val="superscript"/>
      <sz val="9"/>
      <color indexed="8"/>
      <name val="Gill Sans Std"/>
      <family val="2"/>
    </font>
    <font>
      <b/>
      <sz val="9"/>
      <name val="Gill Sans Std"/>
      <family val="2"/>
    </font>
    <font>
      <vertAlign val="superscript"/>
      <sz val="7"/>
      <color indexed="8"/>
      <name val="Gill Sans Std"/>
      <family val="2"/>
    </font>
    <font>
      <i/>
      <vertAlign val="superscript"/>
      <sz val="7"/>
      <color indexed="8"/>
      <name val="Gill Sans Std"/>
      <family val="2"/>
    </font>
    <font>
      <sz val="11"/>
      <name val="Arial"/>
      <family val="2"/>
    </font>
    <font>
      <i/>
      <sz val="11"/>
      <name val="Arial"/>
      <family val="2"/>
    </font>
    <font>
      <sz val="6"/>
      <color indexed="8"/>
      <name val="Georgia"/>
      <family val="1"/>
    </font>
    <font>
      <b/>
      <vertAlign val="superscript"/>
      <sz val="8"/>
      <color indexed="8"/>
      <name val="Gill Sans Std"/>
      <family val="2"/>
    </font>
    <font>
      <sz val="12"/>
      <name val="Arial"/>
      <family val="2"/>
    </font>
    <font>
      <b/>
      <sz val="8"/>
      <color indexed="8"/>
      <name val="Gill Sans Std"/>
      <family val="2"/>
    </font>
    <font>
      <b/>
      <i/>
      <sz val="8"/>
      <color indexed="8"/>
      <name val="Gill Sans Std"/>
      <family val="2"/>
    </font>
    <font>
      <sz val="8"/>
      <color indexed="8"/>
      <name val="Gill Sans Std"/>
      <family val="2"/>
    </font>
    <font>
      <sz val="7"/>
      <color indexed="8"/>
      <name val="Gill Sans"/>
      <family val="2"/>
    </font>
    <font>
      <sz val="7"/>
      <name val="Gill Sans"/>
      <family val="2"/>
    </font>
    <font>
      <i/>
      <sz val="7"/>
      <color indexed="8"/>
      <name val="Gill Sans"/>
      <family val="2"/>
    </font>
    <font>
      <sz val="10"/>
      <name val="Arial"/>
      <family val="2"/>
    </font>
    <font>
      <sz val="10"/>
      <name val="Gill Sans Std"/>
      <family val="2"/>
    </font>
    <font>
      <b/>
      <sz val="7"/>
      <color indexed="8"/>
      <name val="Gill Sans Std"/>
      <family val="2"/>
    </font>
    <font>
      <b/>
      <i/>
      <sz val="7"/>
      <color indexed="8"/>
      <name val="Gill Sans Std"/>
      <family val="2"/>
    </font>
    <font>
      <b/>
      <sz val="9"/>
      <color indexed="8"/>
      <name val="Gill Sans Std"/>
      <family val="2"/>
    </font>
    <font>
      <sz val="9"/>
      <color indexed="8"/>
      <name val="Gill Sans Std"/>
      <family val="2"/>
    </font>
    <font>
      <b/>
      <sz val="11"/>
      <name val="Gill Sans Std"/>
      <family val="2"/>
    </font>
    <font>
      <b/>
      <i/>
      <sz val="11"/>
      <name val="Gill Sans Std"/>
      <family val="2"/>
    </font>
    <font>
      <b/>
      <vertAlign val="superscript"/>
      <sz val="11"/>
      <name val="Gill Sans Std"/>
      <family val="2"/>
    </font>
    <font>
      <b/>
      <i/>
      <sz val="12"/>
      <name val="Arial"/>
      <family val="2"/>
    </font>
    <font>
      <i/>
      <sz val="12"/>
      <name val="Arial"/>
      <family val="2"/>
    </font>
    <font>
      <b/>
      <sz val="12"/>
      <name val="Gill Sans Std"/>
      <family val="2"/>
    </font>
    <font>
      <b/>
      <vertAlign val="superscript"/>
      <sz val="12"/>
      <name val="Gill Sans Std"/>
      <family val="2"/>
    </font>
    <font>
      <b/>
      <i/>
      <sz val="12"/>
      <name val="Gill Sans Std"/>
      <family val="2"/>
    </font>
    <font>
      <b/>
      <sz val="9"/>
      <color rgb="FF000000"/>
      <name val="Gill Sans Std"/>
    </font>
    <font>
      <b/>
      <sz val="9"/>
      <color indexed="8"/>
      <name val="Gill Sans Std"/>
    </font>
    <font>
      <vertAlign val="superscript"/>
      <sz val="7"/>
      <color rgb="FF000000"/>
      <name val="Gill Sans Std"/>
    </font>
    <font>
      <sz val="7"/>
      <color indexed="8"/>
      <name val="Gill Sans Std"/>
    </font>
  </fonts>
  <fills count="7">
    <fill>
      <patternFill patternType="none"/>
    </fill>
    <fill>
      <patternFill patternType="gray125"/>
    </fill>
    <fill>
      <patternFill patternType="solid">
        <fgColor indexed="9"/>
        <bgColor indexed="64"/>
      </patternFill>
    </fill>
    <fill>
      <patternFill patternType="solid">
        <fgColor indexed="9"/>
        <bgColor indexed="10"/>
      </patternFill>
    </fill>
    <fill>
      <patternFill patternType="solid">
        <fgColor indexed="22"/>
        <bgColor indexed="64"/>
      </patternFill>
    </fill>
    <fill>
      <patternFill patternType="solid">
        <fgColor indexed="63"/>
        <bgColor indexed="64"/>
      </patternFill>
    </fill>
    <fill>
      <patternFill patternType="solid">
        <fgColor theme="0"/>
        <bgColor indexed="64"/>
      </patternFill>
    </fill>
  </fills>
  <borders count="111">
    <border>
      <left/>
      <right/>
      <top/>
      <bottom/>
      <diagonal/>
    </border>
    <border>
      <left style="thin">
        <color indexed="62"/>
      </left>
      <right style="thin">
        <color indexed="62"/>
      </right>
      <top style="thin">
        <color indexed="62"/>
      </top>
      <bottom style="thin">
        <color indexed="62"/>
      </bottom>
      <diagonal/>
    </border>
    <border>
      <left/>
      <right style="thin">
        <color indexed="62"/>
      </right>
      <top style="thin">
        <color indexed="62"/>
      </top>
      <bottom style="thin">
        <color indexed="62"/>
      </bottom>
      <diagonal/>
    </border>
    <border>
      <left/>
      <right style="medium">
        <color indexed="62"/>
      </right>
      <top style="thin">
        <color indexed="62"/>
      </top>
      <bottom style="thin">
        <color indexed="62"/>
      </bottom>
      <diagonal/>
    </border>
    <border>
      <left style="medium">
        <color indexed="62"/>
      </left>
      <right/>
      <top style="thin">
        <color indexed="62"/>
      </top>
      <bottom style="medium">
        <color indexed="62"/>
      </bottom>
      <diagonal/>
    </border>
    <border>
      <left style="medium">
        <color indexed="62"/>
      </left>
      <right/>
      <top style="thin">
        <color indexed="62"/>
      </top>
      <bottom style="thin">
        <color indexed="18"/>
      </bottom>
      <diagonal/>
    </border>
    <border>
      <left/>
      <right style="thin">
        <color indexed="62"/>
      </right>
      <top style="thin">
        <color indexed="62"/>
      </top>
      <bottom style="thin">
        <color indexed="18"/>
      </bottom>
      <diagonal/>
    </border>
    <border>
      <left style="thin">
        <color indexed="62"/>
      </left>
      <right style="thin">
        <color indexed="62"/>
      </right>
      <top style="thin">
        <color indexed="62"/>
      </top>
      <bottom style="thin">
        <color indexed="18"/>
      </bottom>
      <diagonal/>
    </border>
    <border>
      <left/>
      <right style="medium">
        <color indexed="62"/>
      </right>
      <top style="thin">
        <color indexed="62"/>
      </top>
      <bottom style="thin">
        <color indexed="18"/>
      </bottom>
      <diagonal/>
    </border>
    <border>
      <left style="medium">
        <color indexed="62"/>
      </left>
      <right/>
      <top style="thin">
        <color indexed="18"/>
      </top>
      <bottom style="thin">
        <color indexed="18"/>
      </bottom>
      <diagonal/>
    </border>
    <border>
      <left/>
      <right style="thin">
        <color indexed="62"/>
      </right>
      <top style="thin">
        <color indexed="18"/>
      </top>
      <bottom style="thin">
        <color indexed="18"/>
      </bottom>
      <diagonal/>
    </border>
    <border>
      <left style="thin">
        <color indexed="62"/>
      </left>
      <right style="thin">
        <color indexed="62"/>
      </right>
      <top style="thin">
        <color indexed="18"/>
      </top>
      <bottom style="thin">
        <color indexed="18"/>
      </bottom>
      <diagonal/>
    </border>
    <border>
      <left/>
      <right style="medium">
        <color indexed="62"/>
      </right>
      <top style="thin">
        <color indexed="18"/>
      </top>
      <bottom style="thin">
        <color indexed="18"/>
      </bottom>
      <diagonal/>
    </border>
    <border>
      <left style="medium">
        <color indexed="62"/>
      </left>
      <right/>
      <top/>
      <bottom/>
      <diagonal/>
    </border>
    <border>
      <left/>
      <right style="thin">
        <color indexed="62"/>
      </right>
      <top/>
      <bottom/>
      <diagonal/>
    </border>
    <border>
      <left style="thin">
        <color indexed="62"/>
      </left>
      <right style="thin">
        <color indexed="62"/>
      </right>
      <top/>
      <bottom/>
      <diagonal/>
    </border>
    <border>
      <left/>
      <right style="medium">
        <color indexed="62"/>
      </right>
      <top/>
      <bottom/>
      <diagonal/>
    </border>
    <border>
      <left style="medium">
        <color indexed="62"/>
      </left>
      <right/>
      <top style="thin">
        <color indexed="62"/>
      </top>
      <bottom style="thin">
        <color indexed="62"/>
      </bottom>
      <diagonal/>
    </border>
    <border>
      <left/>
      <right style="thin">
        <color indexed="62"/>
      </right>
      <top style="thin">
        <color indexed="62"/>
      </top>
      <bottom style="medium">
        <color indexed="62"/>
      </bottom>
      <diagonal/>
    </border>
    <border>
      <left style="thin">
        <color indexed="62"/>
      </left>
      <right style="thin">
        <color indexed="62"/>
      </right>
      <top style="thin">
        <color indexed="62"/>
      </top>
      <bottom style="medium">
        <color indexed="62"/>
      </bottom>
      <diagonal/>
    </border>
    <border>
      <left/>
      <right style="medium">
        <color indexed="62"/>
      </right>
      <top style="thin">
        <color indexed="62"/>
      </top>
      <bottom style="medium">
        <color indexed="62"/>
      </bottom>
      <diagonal/>
    </border>
    <border>
      <left style="medium">
        <color indexed="62"/>
      </left>
      <right/>
      <top/>
      <bottom style="thin">
        <color indexed="62"/>
      </bottom>
      <diagonal/>
    </border>
    <border>
      <left/>
      <right style="thin">
        <color indexed="62"/>
      </right>
      <top style="medium">
        <color indexed="62"/>
      </top>
      <bottom/>
      <diagonal/>
    </border>
    <border>
      <left/>
      <right style="thin">
        <color indexed="62"/>
      </right>
      <top/>
      <bottom style="thin">
        <color indexed="62"/>
      </bottom>
      <diagonal/>
    </border>
    <border>
      <left/>
      <right/>
      <top style="thin">
        <color indexed="62"/>
      </top>
      <bottom/>
      <diagonal/>
    </border>
    <border>
      <left/>
      <right/>
      <top/>
      <bottom style="thin">
        <color indexed="62"/>
      </bottom>
      <diagonal/>
    </border>
    <border>
      <left/>
      <right style="medium">
        <color indexed="62"/>
      </right>
      <top/>
      <bottom style="thin">
        <color indexed="62"/>
      </bottom>
      <diagonal/>
    </border>
    <border>
      <left style="medium">
        <color indexed="62"/>
      </left>
      <right/>
      <top style="medium">
        <color indexed="62"/>
      </top>
      <bottom/>
      <diagonal/>
    </border>
    <border>
      <left/>
      <right/>
      <top style="medium">
        <color indexed="62"/>
      </top>
      <bottom/>
      <diagonal/>
    </border>
    <border>
      <left style="medium">
        <color indexed="62"/>
      </left>
      <right/>
      <top/>
      <bottom style="medium">
        <color indexed="62"/>
      </bottom>
      <diagonal/>
    </border>
    <border>
      <left/>
      <right/>
      <top/>
      <bottom style="medium">
        <color indexed="62"/>
      </bottom>
      <diagonal/>
    </border>
    <border>
      <left style="thin">
        <color indexed="62"/>
      </left>
      <right style="thin">
        <color indexed="62"/>
      </right>
      <top style="thin">
        <color indexed="62"/>
      </top>
      <bottom/>
      <diagonal/>
    </border>
    <border>
      <left style="thin">
        <color indexed="62"/>
      </left>
      <right style="thin">
        <color indexed="62"/>
      </right>
      <top/>
      <bottom style="medium">
        <color indexed="62"/>
      </bottom>
      <diagonal/>
    </border>
    <border>
      <left/>
      <right style="medium">
        <color indexed="62"/>
      </right>
      <top style="medium">
        <color indexed="62"/>
      </top>
      <bottom/>
      <diagonal/>
    </border>
    <border>
      <left/>
      <right style="medium">
        <color indexed="62"/>
      </right>
      <top style="thin">
        <color indexed="62"/>
      </top>
      <bottom/>
      <diagonal/>
    </border>
    <border>
      <left style="thin">
        <color indexed="62"/>
      </left>
      <right style="thin">
        <color indexed="62"/>
      </right>
      <top style="medium">
        <color indexed="62"/>
      </top>
      <bottom/>
      <diagonal/>
    </border>
    <border>
      <left/>
      <right/>
      <top style="thin">
        <color indexed="62"/>
      </top>
      <bottom style="thin">
        <color indexed="18"/>
      </bottom>
      <diagonal/>
    </border>
    <border>
      <left/>
      <right/>
      <top style="thin">
        <color indexed="18"/>
      </top>
      <bottom style="thin">
        <color indexed="18"/>
      </bottom>
      <diagonal/>
    </border>
    <border>
      <left style="medium">
        <color indexed="62"/>
      </left>
      <right style="thin">
        <color indexed="62"/>
      </right>
      <top style="thin">
        <color indexed="62"/>
      </top>
      <bottom/>
      <diagonal/>
    </border>
    <border>
      <left/>
      <right style="thin">
        <color indexed="62"/>
      </right>
      <top style="thin">
        <color indexed="62"/>
      </top>
      <bottom/>
      <diagonal/>
    </border>
    <border>
      <left style="medium">
        <color indexed="62"/>
      </left>
      <right style="thin">
        <color indexed="62"/>
      </right>
      <top/>
      <bottom/>
      <diagonal/>
    </border>
    <border>
      <left style="medium">
        <color indexed="62"/>
      </left>
      <right style="thin">
        <color indexed="62"/>
      </right>
      <top/>
      <bottom style="thin">
        <color indexed="62"/>
      </bottom>
      <diagonal/>
    </border>
    <border>
      <left/>
      <right style="medium">
        <color indexed="62"/>
      </right>
      <top/>
      <bottom style="thin">
        <color indexed="18"/>
      </bottom>
      <diagonal/>
    </border>
    <border>
      <left style="medium">
        <color indexed="62"/>
      </left>
      <right/>
      <top/>
      <bottom style="thin">
        <color indexed="18"/>
      </bottom>
      <diagonal/>
    </border>
    <border>
      <left/>
      <right/>
      <top/>
      <bottom style="thin">
        <color indexed="18"/>
      </bottom>
      <diagonal/>
    </border>
    <border>
      <left/>
      <right style="thin">
        <color indexed="62"/>
      </right>
      <top/>
      <bottom style="thin">
        <color indexed="18"/>
      </bottom>
      <diagonal/>
    </border>
    <border>
      <left style="thin">
        <color indexed="62"/>
      </left>
      <right style="thin">
        <color indexed="62"/>
      </right>
      <top/>
      <bottom style="thin">
        <color indexed="18"/>
      </bottom>
      <diagonal/>
    </border>
    <border>
      <left style="medium">
        <color indexed="62"/>
      </left>
      <right/>
      <top style="thin">
        <color indexed="18"/>
      </top>
      <bottom/>
      <diagonal/>
    </border>
    <border>
      <left/>
      <right/>
      <top style="thin">
        <color indexed="18"/>
      </top>
      <bottom/>
      <diagonal/>
    </border>
    <border>
      <left/>
      <right style="thin">
        <color indexed="62"/>
      </right>
      <top style="thin">
        <color indexed="18"/>
      </top>
      <bottom/>
      <diagonal/>
    </border>
    <border>
      <left style="thin">
        <color indexed="62"/>
      </left>
      <right style="thin">
        <color indexed="62"/>
      </right>
      <top style="thin">
        <color indexed="18"/>
      </top>
      <bottom style="thin">
        <color indexed="62"/>
      </bottom>
      <diagonal/>
    </border>
    <border>
      <left style="thin">
        <color indexed="62"/>
      </left>
      <right style="thin">
        <color indexed="62"/>
      </right>
      <top/>
      <bottom style="thin">
        <color indexed="62"/>
      </bottom>
      <diagonal/>
    </border>
    <border>
      <left style="thin">
        <color indexed="62"/>
      </left>
      <right/>
      <top style="thin">
        <color indexed="62"/>
      </top>
      <bottom/>
      <diagonal/>
    </border>
    <border>
      <left style="thin">
        <color indexed="62"/>
      </left>
      <right style="medium">
        <color indexed="62"/>
      </right>
      <top/>
      <bottom style="thin">
        <color indexed="62"/>
      </bottom>
      <diagonal/>
    </border>
    <border>
      <left style="thin">
        <color indexed="62"/>
      </left>
      <right/>
      <top/>
      <bottom style="thin">
        <color indexed="62"/>
      </bottom>
      <diagonal/>
    </border>
    <border>
      <left/>
      <right style="thin">
        <color indexed="62"/>
      </right>
      <top/>
      <bottom style="medium">
        <color indexed="62"/>
      </bottom>
      <diagonal/>
    </border>
    <border>
      <left style="medium">
        <color indexed="62"/>
      </left>
      <right style="thin">
        <color indexed="62"/>
      </right>
      <top/>
      <bottom style="thin">
        <color indexed="18"/>
      </bottom>
      <diagonal/>
    </border>
    <border>
      <left style="medium">
        <color indexed="62"/>
      </left>
      <right style="thin">
        <color indexed="62"/>
      </right>
      <top style="thin">
        <color indexed="18"/>
      </top>
      <bottom style="thin">
        <color indexed="18"/>
      </bottom>
      <diagonal/>
    </border>
    <border>
      <left style="thin">
        <color indexed="62"/>
      </left>
      <right style="thin">
        <color indexed="62"/>
      </right>
      <top style="thin">
        <color indexed="18"/>
      </top>
      <bottom style="medium">
        <color indexed="62"/>
      </bottom>
      <diagonal/>
    </border>
    <border>
      <left style="thin">
        <color indexed="62"/>
      </left>
      <right style="medium">
        <color indexed="62"/>
      </right>
      <top style="thin">
        <color indexed="18"/>
      </top>
      <bottom style="thin">
        <color indexed="18"/>
      </bottom>
      <diagonal/>
    </border>
    <border>
      <left style="thin">
        <color indexed="62"/>
      </left>
      <right style="medium">
        <color indexed="62"/>
      </right>
      <top style="thin">
        <color indexed="18"/>
      </top>
      <bottom style="medium">
        <color indexed="62"/>
      </bottom>
      <diagonal/>
    </border>
    <border>
      <left style="thin">
        <color indexed="62"/>
      </left>
      <right style="medium">
        <color indexed="62"/>
      </right>
      <top/>
      <bottom style="thin">
        <color indexed="18"/>
      </bottom>
      <diagonal/>
    </border>
    <border>
      <left style="thin">
        <color indexed="62"/>
      </left>
      <right style="medium">
        <color indexed="62"/>
      </right>
      <top style="thin">
        <color indexed="62"/>
      </top>
      <bottom/>
      <diagonal/>
    </border>
    <border>
      <left style="thin">
        <color indexed="62"/>
      </left>
      <right style="medium">
        <color indexed="62"/>
      </right>
      <top style="thin">
        <color indexed="62"/>
      </top>
      <bottom style="thin">
        <color indexed="18"/>
      </bottom>
      <diagonal/>
    </border>
    <border>
      <left style="thin">
        <color indexed="62"/>
      </left>
      <right style="medium">
        <color indexed="62"/>
      </right>
      <top/>
      <bottom style="medium">
        <color indexed="62"/>
      </bottom>
      <diagonal/>
    </border>
    <border>
      <left style="thin">
        <color indexed="62"/>
      </left>
      <right style="medium">
        <color indexed="62"/>
      </right>
      <top style="thin">
        <color indexed="18"/>
      </top>
      <bottom style="thin">
        <color indexed="62"/>
      </bottom>
      <diagonal/>
    </border>
    <border>
      <left style="thin">
        <color indexed="62"/>
      </left>
      <right style="medium">
        <color indexed="62"/>
      </right>
      <top/>
      <bottom/>
      <diagonal/>
    </border>
    <border>
      <left/>
      <right style="medium">
        <color indexed="62"/>
      </right>
      <top style="thin">
        <color indexed="18"/>
      </top>
      <bottom style="medium">
        <color indexed="62"/>
      </bottom>
      <diagonal/>
    </border>
    <border>
      <left style="medium">
        <color indexed="62"/>
      </left>
      <right/>
      <top style="thin">
        <color indexed="18"/>
      </top>
      <bottom style="medium">
        <color indexed="62"/>
      </bottom>
      <diagonal/>
    </border>
    <border>
      <left/>
      <right/>
      <top style="thin">
        <color indexed="18"/>
      </top>
      <bottom style="medium">
        <color indexed="62"/>
      </bottom>
      <diagonal/>
    </border>
    <border>
      <left/>
      <right style="thin">
        <color indexed="62"/>
      </right>
      <top style="thin">
        <color indexed="18"/>
      </top>
      <bottom style="medium">
        <color indexed="62"/>
      </bottom>
      <diagonal/>
    </border>
    <border>
      <left style="thin">
        <color indexed="62"/>
      </left>
      <right/>
      <top/>
      <bottom/>
      <diagonal/>
    </border>
    <border>
      <left style="thin">
        <color indexed="62"/>
      </left>
      <right style="thin">
        <color indexed="62"/>
      </right>
      <top style="medium">
        <color indexed="62"/>
      </top>
      <bottom style="thin">
        <color indexed="62"/>
      </bottom>
      <diagonal/>
    </border>
    <border>
      <left/>
      <right/>
      <top style="thin">
        <color indexed="18"/>
      </top>
      <bottom style="thin">
        <color indexed="62"/>
      </bottom>
      <diagonal/>
    </border>
    <border>
      <left/>
      <right style="thin">
        <color indexed="62"/>
      </right>
      <top style="thin">
        <color indexed="18"/>
      </top>
      <bottom style="thin">
        <color indexed="62"/>
      </bottom>
      <diagonal/>
    </border>
    <border>
      <left style="thin">
        <color indexed="62"/>
      </left>
      <right/>
      <top/>
      <bottom style="thin">
        <color indexed="18"/>
      </bottom>
      <diagonal/>
    </border>
    <border>
      <left/>
      <right style="medium">
        <color indexed="62"/>
      </right>
      <top/>
      <bottom style="medium">
        <color indexed="62"/>
      </bottom>
      <diagonal/>
    </border>
    <border>
      <left style="thin">
        <color indexed="62"/>
      </left>
      <right/>
      <top style="medium">
        <color indexed="62"/>
      </top>
      <bottom/>
      <diagonal/>
    </border>
    <border>
      <left style="thin">
        <color indexed="62"/>
      </left>
      <right style="medium">
        <color indexed="62"/>
      </right>
      <top style="thin">
        <color indexed="18"/>
      </top>
      <bottom/>
      <diagonal/>
    </border>
    <border>
      <left style="thin">
        <color indexed="62"/>
      </left>
      <right style="thin">
        <color indexed="62"/>
      </right>
      <top style="thin">
        <color theme="2"/>
      </top>
      <bottom style="thin">
        <color indexed="62"/>
      </bottom>
      <diagonal/>
    </border>
    <border>
      <left style="thin">
        <color indexed="62"/>
      </left>
      <right style="medium">
        <color indexed="62"/>
      </right>
      <top style="thin">
        <color theme="2"/>
      </top>
      <bottom style="thin">
        <color indexed="62"/>
      </bottom>
      <diagonal/>
    </border>
    <border>
      <left style="thin">
        <color indexed="62"/>
      </left>
      <right/>
      <top style="thin">
        <color indexed="18"/>
      </top>
      <bottom style="thin">
        <color indexed="62"/>
      </bottom>
      <diagonal/>
    </border>
    <border>
      <left style="thin">
        <color indexed="62"/>
      </left>
      <right/>
      <top style="thin">
        <color indexed="18"/>
      </top>
      <bottom style="medium">
        <color indexed="62"/>
      </bottom>
      <diagonal/>
    </border>
    <border>
      <left style="thin">
        <color indexed="62"/>
      </left>
      <right style="medium">
        <color indexed="62"/>
      </right>
      <top style="medium">
        <color indexed="62"/>
      </top>
      <bottom/>
      <diagonal/>
    </border>
    <border>
      <left style="thin">
        <color indexed="62"/>
      </left>
      <right style="thin">
        <color indexed="62"/>
      </right>
      <top style="thin">
        <color indexed="18"/>
      </top>
      <bottom style="thin">
        <color rgb="FFB4A76C"/>
      </bottom>
      <diagonal/>
    </border>
    <border>
      <left style="thin">
        <color indexed="62"/>
      </left>
      <right style="medium">
        <color indexed="62"/>
      </right>
      <top style="thin">
        <color indexed="18"/>
      </top>
      <bottom style="thin">
        <color rgb="FFB4A76C"/>
      </bottom>
      <diagonal/>
    </border>
    <border>
      <left style="medium">
        <color indexed="62"/>
      </left>
      <right/>
      <top style="thin">
        <color indexed="18"/>
      </top>
      <bottom style="thin">
        <color rgb="FFB4A76C"/>
      </bottom>
      <diagonal/>
    </border>
    <border>
      <left/>
      <right/>
      <top style="thin">
        <color indexed="18"/>
      </top>
      <bottom style="thin">
        <color rgb="FFB4A76C"/>
      </bottom>
      <diagonal/>
    </border>
    <border>
      <left/>
      <right style="thin">
        <color indexed="62"/>
      </right>
      <top style="thin">
        <color indexed="18"/>
      </top>
      <bottom style="thin">
        <color rgb="FFB4A76C"/>
      </bottom>
      <diagonal/>
    </border>
    <border>
      <left/>
      <right style="medium">
        <color indexed="62"/>
      </right>
      <top style="thin">
        <color indexed="18"/>
      </top>
      <bottom style="thin">
        <color rgb="FFB4A76C"/>
      </bottom>
      <diagonal/>
    </border>
    <border>
      <left style="medium">
        <color indexed="62"/>
      </left>
      <right/>
      <top/>
      <bottom style="thin">
        <color rgb="FFB4A76C"/>
      </bottom>
      <diagonal/>
    </border>
    <border>
      <left/>
      <right/>
      <top/>
      <bottom style="thin">
        <color rgb="FFB4A76C"/>
      </bottom>
      <diagonal/>
    </border>
    <border>
      <left/>
      <right style="thin">
        <color indexed="62"/>
      </right>
      <top/>
      <bottom style="thin">
        <color rgb="FFB4A76C"/>
      </bottom>
      <diagonal/>
    </border>
    <border>
      <left style="thin">
        <color indexed="62"/>
      </left>
      <right style="thin">
        <color indexed="62"/>
      </right>
      <top/>
      <bottom style="thin">
        <color rgb="FFB4A76C"/>
      </bottom>
      <diagonal/>
    </border>
    <border>
      <left/>
      <right style="medium">
        <color indexed="62"/>
      </right>
      <top/>
      <bottom style="thin">
        <color rgb="FFB4A76C"/>
      </bottom>
      <diagonal/>
    </border>
    <border>
      <left style="thin">
        <color rgb="FFB4A76C"/>
      </left>
      <right/>
      <top style="thin">
        <color rgb="FFB4A76C"/>
      </top>
      <bottom style="thin">
        <color rgb="FFE7E2CF"/>
      </bottom>
      <diagonal/>
    </border>
    <border>
      <left/>
      <right/>
      <top style="thin">
        <color rgb="FFB4A76C"/>
      </top>
      <bottom style="thin">
        <color rgb="FFE7E2CF"/>
      </bottom>
      <diagonal/>
    </border>
    <border>
      <left/>
      <right style="thin">
        <color indexed="62"/>
      </right>
      <top style="thin">
        <color rgb="FFB4A76C"/>
      </top>
      <bottom style="thin">
        <color rgb="FFE7E2CF"/>
      </bottom>
      <diagonal/>
    </border>
    <border>
      <left style="thin">
        <color indexed="62"/>
      </left>
      <right style="thin">
        <color indexed="62"/>
      </right>
      <top style="thin">
        <color rgb="FFB4A76C"/>
      </top>
      <bottom style="thin">
        <color rgb="FFE7E2CF"/>
      </bottom>
      <diagonal/>
    </border>
    <border>
      <left style="thin">
        <color indexed="62"/>
      </left>
      <right style="medium">
        <color rgb="FFB4A76C"/>
      </right>
      <top style="medium">
        <color indexed="62"/>
      </top>
      <bottom/>
      <diagonal/>
    </border>
    <border>
      <left style="thin">
        <color indexed="62"/>
      </left>
      <right style="medium">
        <color rgb="FFB4A76C"/>
      </right>
      <top/>
      <bottom style="thin">
        <color indexed="62"/>
      </bottom>
      <diagonal/>
    </border>
    <border>
      <left style="thin">
        <color indexed="62"/>
      </left>
      <right style="medium">
        <color rgb="FFB4A76C"/>
      </right>
      <top style="thin">
        <color indexed="18"/>
      </top>
      <bottom style="thin">
        <color indexed="62"/>
      </bottom>
      <diagonal/>
    </border>
    <border>
      <left style="thin">
        <color indexed="62"/>
      </left>
      <right style="medium">
        <color rgb="FFB4A76C"/>
      </right>
      <top style="thin">
        <color rgb="FFB4A76C"/>
      </top>
      <bottom style="thin">
        <color rgb="FFE7E2CF"/>
      </bottom>
      <diagonal/>
    </border>
    <border>
      <left style="thin">
        <color indexed="62"/>
      </left>
      <right style="medium">
        <color rgb="FFB4A76C"/>
      </right>
      <top style="thin">
        <color indexed="18"/>
      </top>
      <bottom style="thin">
        <color indexed="18"/>
      </bottom>
      <diagonal/>
    </border>
    <border>
      <left style="medium">
        <color rgb="FFB4A76C"/>
      </left>
      <right/>
      <top/>
      <bottom/>
      <diagonal/>
    </border>
    <border>
      <left style="thin">
        <color indexed="62"/>
      </left>
      <right/>
      <top style="thin">
        <color indexed="18"/>
      </top>
      <bottom style="thin">
        <color indexed="18"/>
      </bottom>
      <diagonal/>
    </border>
    <border>
      <left style="thin">
        <color indexed="62"/>
      </left>
      <right style="medium">
        <color rgb="FFB4A76C"/>
      </right>
      <top style="medium">
        <color indexed="62"/>
      </top>
      <bottom style="thin">
        <color indexed="62"/>
      </bottom>
      <diagonal/>
    </border>
    <border>
      <left/>
      <right style="thin">
        <color rgb="FFB4A76C"/>
      </right>
      <top style="thin">
        <color indexed="18"/>
      </top>
      <bottom style="thin">
        <color indexed="62"/>
      </bottom>
      <diagonal/>
    </border>
    <border>
      <left style="medium">
        <color indexed="62"/>
      </left>
      <right style="thin">
        <color rgb="FFB4A76C"/>
      </right>
      <top style="thin">
        <color indexed="18"/>
      </top>
      <bottom style="thin">
        <color indexed="62"/>
      </bottom>
      <diagonal/>
    </border>
    <border>
      <left style="thin">
        <color rgb="FFB4A76C"/>
      </left>
      <right style="thin">
        <color rgb="FFB4A76C"/>
      </right>
      <top style="thin">
        <color indexed="18"/>
      </top>
      <bottom style="thin">
        <color indexed="62"/>
      </bottom>
      <diagonal/>
    </border>
    <border>
      <left style="thin">
        <color rgb="FFB4A76C"/>
      </left>
      <right style="thin">
        <color rgb="FFB4A76C"/>
      </right>
      <top style="thin">
        <color indexed="18"/>
      </top>
      <bottom style="thin">
        <color rgb="FFB4A76C"/>
      </bottom>
      <diagonal/>
    </border>
  </borders>
  <cellStyleXfs count="2">
    <xf numFmtId="0" fontId="0" fillId="0" borderId="0"/>
    <xf numFmtId="0" fontId="31" fillId="0" borderId="0"/>
  </cellStyleXfs>
  <cellXfs count="670">
    <xf numFmtId="0" fontId="0" fillId="0" borderId="0" xfId="0"/>
    <xf numFmtId="3" fontId="1" fillId="2" borderId="0" xfId="0" applyNumberFormat="1" applyFont="1" applyFill="1" applyAlignment="1" applyProtection="1">
      <alignment horizontal="center"/>
      <protection locked="0"/>
    </xf>
    <xf numFmtId="3" fontId="1" fillId="2" borderId="0" xfId="0" applyNumberFormat="1" applyFont="1" applyFill="1" applyProtection="1">
      <protection locked="0"/>
    </xf>
    <xf numFmtId="0" fontId="3" fillId="2" borderId="0" xfId="0" applyFont="1" applyFill="1" applyProtection="1">
      <protection locked="0"/>
    </xf>
    <xf numFmtId="3" fontId="3" fillId="2" borderId="0" xfId="0" applyNumberFormat="1" applyFont="1" applyFill="1" applyProtection="1">
      <protection locked="0"/>
    </xf>
    <xf numFmtId="164" fontId="1" fillId="2" borderId="0" xfId="0" applyNumberFormat="1" applyFont="1" applyFill="1" applyProtection="1">
      <protection hidden="1"/>
    </xf>
    <xf numFmtId="164" fontId="1" fillId="2" borderId="0" xfId="0" applyNumberFormat="1" applyFont="1" applyFill="1" applyAlignment="1" applyProtection="1">
      <alignment horizontal="right"/>
      <protection hidden="1"/>
    </xf>
    <xf numFmtId="0" fontId="1" fillId="2" borderId="0" xfId="0" applyFont="1" applyFill="1"/>
    <xf numFmtId="0" fontId="1" fillId="2" borderId="0" xfId="0" applyFont="1" applyFill="1" applyProtection="1">
      <protection locked="0"/>
    </xf>
    <xf numFmtId="0" fontId="7" fillId="0" borderId="0" xfId="0" applyFont="1"/>
    <xf numFmtId="0" fontId="13" fillId="0" borderId="0" xfId="0" applyFont="1"/>
    <xf numFmtId="3" fontId="4" fillId="0" borderId="0" xfId="0" applyNumberFormat="1" applyFont="1"/>
    <xf numFmtId="1" fontId="4" fillId="2" borderId="1" xfId="0" applyNumberFormat="1" applyFont="1" applyFill="1" applyBorder="1" applyAlignment="1" applyProtection="1">
      <alignment horizontal="right" vertical="center"/>
      <protection locked="0"/>
    </xf>
    <xf numFmtId="3" fontId="5" fillId="2" borderId="2" xfId="0" applyNumberFormat="1" applyFont="1" applyFill="1" applyBorder="1" applyAlignment="1" applyProtection="1">
      <alignment horizontal="right" vertical="center"/>
      <protection locked="0"/>
    </xf>
    <xf numFmtId="3" fontId="5" fillId="2" borderId="3" xfId="0" applyNumberFormat="1" applyFont="1" applyFill="1" applyBorder="1" applyAlignment="1" applyProtection="1">
      <alignment horizontal="right" vertical="center"/>
      <protection locked="0"/>
    </xf>
    <xf numFmtId="3" fontId="5" fillId="2" borderId="4" xfId="0" applyNumberFormat="1" applyFont="1" applyFill="1" applyBorder="1" applyAlignment="1" applyProtection="1">
      <alignment vertical="center"/>
      <protection locked="0"/>
    </xf>
    <xf numFmtId="3" fontId="4" fillId="2" borderId="5" xfId="0" applyNumberFormat="1" applyFont="1" applyFill="1" applyBorder="1" applyAlignment="1" applyProtection="1">
      <alignment vertical="center"/>
      <protection locked="0"/>
    </xf>
    <xf numFmtId="3" fontId="10" fillId="2" borderId="6"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vertical="center"/>
      <protection locked="0"/>
    </xf>
    <xf numFmtId="3" fontId="4" fillId="2" borderId="7" xfId="0" applyNumberFormat="1" applyFont="1" applyFill="1" applyBorder="1" applyAlignment="1">
      <alignment vertical="center"/>
    </xf>
    <xf numFmtId="3" fontId="4" fillId="2" borderId="6" xfId="0" applyNumberFormat="1" applyFont="1" applyFill="1" applyBorder="1" applyAlignment="1" applyProtection="1">
      <alignment vertical="center"/>
      <protection locked="0"/>
    </xf>
    <xf numFmtId="3" fontId="4" fillId="2" borderId="8" xfId="0" applyNumberFormat="1" applyFont="1" applyFill="1" applyBorder="1" applyAlignment="1" applyProtection="1">
      <alignment horizontal="right" vertical="center"/>
      <protection locked="0"/>
    </xf>
    <xf numFmtId="3" fontId="4" fillId="2" borderId="9" xfId="0" applyNumberFormat="1" applyFont="1" applyFill="1" applyBorder="1" applyAlignment="1" applyProtection="1">
      <alignment vertical="center"/>
      <protection locked="0"/>
    </xf>
    <xf numFmtId="3" fontId="10" fillId="2" borderId="10" xfId="0" applyNumberFormat="1" applyFont="1" applyFill="1" applyBorder="1" applyAlignment="1" applyProtection="1">
      <alignment vertical="center"/>
      <protection locked="0"/>
    </xf>
    <xf numFmtId="3" fontId="4" fillId="2" borderId="11" xfId="0" applyNumberFormat="1" applyFont="1" applyFill="1" applyBorder="1" applyAlignment="1" applyProtection="1">
      <alignment vertical="center"/>
      <protection locked="0"/>
    </xf>
    <xf numFmtId="3" fontId="4" fillId="2" borderId="11" xfId="0" applyNumberFormat="1" applyFont="1" applyFill="1" applyBorder="1" applyAlignment="1">
      <alignment vertical="center"/>
    </xf>
    <xf numFmtId="3" fontId="4" fillId="2" borderId="10" xfId="0" applyNumberFormat="1" applyFont="1" applyFill="1" applyBorder="1" applyAlignment="1" applyProtection="1">
      <alignment vertical="center"/>
      <protection locked="0"/>
    </xf>
    <xf numFmtId="3" fontId="4" fillId="2" borderId="12" xfId="0" applyNumberFormat="1" applyFont="1" applyFill="1" applyBorder="1" applyAlignment="1" applyProtection="1">
      <alignment horizontal="right" vertical="center"/>
      <protection locked="0"/>
    </xf>
    <xf numFmtId="3" fontId="4" fillId="2" borderId="13" xfId="0" applyNumberFormat="1" applyFont="1" applyFill="1" applyBorder="1" applyAlignment="1" applyProtection="1">
      <alignment vertical="center"/>
      <protection locked="0"/>
    </xf>
    <xf numFmtId="3" fontId="10" fillId="2" borderId="14" xfId="0" applyNumberFormat="1" applyFont="1" applyFill="1" applyBorder="1" applyAlignment="1" applyProtection="1">
      <alignment vertical="center"/>
      <protection locked="0"/>
    </xf>
    <xf numFmtId="3" fontId="4" fillId="2" borderId="15" xfId="0" applyNumberFormat="1" applyFont="1" applyFill="1" applyBorder="1" applyAlignment="1" applyProtection="1">
      <alignment vertical="center"/>
      <protection locked="0"/>
    </xf>
    <xf numFmtId="3" fontId="4" fillId="2" borderId="15" xfId="0" applyNumberFormat="1" applyFont="1" applyFill="1" applyBorder="1" applyAlignment="1">
      <alignment vertical="center"/>
    </xf>
    <xf numFmtId="3" fontId="4" fillId="2" borderId="14" xfId="0" applyNumberFormat="1" applyFont="1" applyFill="1" applyBorder="1" applyAlignment="1" applyProtection="1">
      <alignment vertical="center"/>
      <protection locked="0"/>
    </xf>
    <xf numFmtId="3" fontId="4" fillId="2" borderId="16" xfId="0" applyNumberFormat="1" applyFont="1" applyFill="1" applyBorder="1" applyAlignment="1" applyProtection="1">
      <alignment horizontal="right" vertical="center"/>
      <protection locked="0"/>
    </xf>
    <xf numFmtId="3" fontId="5" fillId="2" borderId="17" xfId="0" applyNumberFormat="1" applyFont="1" applyFill="1" applyBorder="1" applyAlignment="1" applyProtection="1">
      <alignment vertical="center"/>
      <protection locked="0"/>
    </xf>
    <xf numFmtId="3" fontId="2" fillId="2" borderId="2"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vertical="center"/>
      <protection locked="0"/>
    </xf>
    <xf numFmtId="3" fontId="5" fillId="2" borderId="2"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horizontal="right" vertical="center"/>
      <protection locked="0"/>
    </xf>
    <xf numFmtId="3" fontId="4" fillId="2" borderId="11" xfId="0" applyNumberFormat="1" applyFont="1" applyFill="1" applyBorder="1" applyAlignment="1" applyProtection="1">
      <alignment horizontal="right" vertical="center"/>
      <protection locked="0"/>
    </xf>
    <xf numFmtId="0" fontId="4" fillId="2" borderId="11" xfId="0" applyFont="1" applyFill="1" applyBorder="1" applyAlignment="1" applyProtection="1">
      <alignment vertical="center"/>
      <protection locked="0"/>
    </xf>
    <xf numFmtId="3" fontId="4" fillId="2" borderId="15" xfId="0" applyNumberFormat="1" applyFont="1" applyFill="1" applyBorder="1" applyAlignment="1" applyProtection="1">
      <alignment horizontal="right" vertical="center"/>
      <protection locked="0"/>
    </xf>
    <xf numFmtId="3" fontId="5" fillId="2" borderId="18"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horizontal="right" vertical="center"/>
      <protection locked="0"/>
    </xf>
    <xf numFmtId="3" fontId="5" fillId="2" borderId="20" xfId="0" applyNumberFormat="1" applyFont="1" applyFill="1" applyBorder="1" applyAlignment="1" applyProtection="1">
      <alignment horizontal="right" vertical="center"/>
      <protection locked="0"/>
    </xf>
    <xf numFmtId="3" fontId="5" fillId="2" borderId="13" xfId="0" applyNumberFormat="1" applyFont="1" applyFill="1" applyBorder="1" applyAlignment="1" applyProtection="1">
      <alignment vertical="center"/>
      <protection locked="0"/>
    </xf>
    <xf numFmtId="3" fontId="9" fillId="2" borderId="13" xfId="0" applyNumberFormat="1" applyFont="1" applyFill="1" applyBorder="1" applyAlignment="1" applyProtection="1">
      <alignment vertical="center"/>
      <protection locked="0"/>
    </xf>
    <xf numFmtId="3" fontId="1" fillId="2" borderId="13" xfId="0" applyNumberFormat="1" applyFont="1" applyFill="1" applyBorder="1" applyAlignment="1" applyProtection="1">
      <alignment vertical="center"/>
      <protection locked="0"/>
    </xf>
    <xf numFmtId="3" fontId="9" fillId="2" borderId="21" xfId="0" applyNumberFormat="1" applyFont="1" applyFill="1" applyBorder="1" applyAlignment="1" applyProtection="1">
      <alignment vertical="center"/>
      <protection locked="0"/>
    </xf>
    <xf numFmtId="3" fontId="3" fillId="2" borderId="0" xfId="0" applyNumberFormat="1" applyFont="1" applyFill="1" applyAlignment="1" applyProtection="1">
      <alignment vertical="center"/>
      <protection locked="0"/>
    </xf>
    <xf numFmtId="0" fontId="6" fillId="2" borderId="0" xfId="0" applyFont="1" applyFill="1" applyAlignment="1" applyProtection="1">
      <alignment vertical="center"/>
      <protection locked="0"/>
    </xf>
    <xf numFmtId="0" fontId="8" fillId="2" borderId="0" xfId="0" applyFont="1" applyFill="1" applyAlignment="1" applyProtection="1">
      <alignment vertical="center"/>
      <protection locked="0"/>
    </xf>
    <xf numFmtId="3" fontId="1" fillId="2" borderId="22" xfId="0" applyNumberFormat="1" applyFont="1" applyFill="1" applyBorder="1" applyAlignment="1" applyProtection="1">
      <alignment vertical="center"/>
      <protection locked="0"/>
    </xf>
    <xf numFmtId="3" fontId="1" fillId="2" borderId="14" xfId="0" applyNumberFormat="1" applyFont="1" applyFill="1" applyBorder="1" applyAlignment="1" applyProtection="1">
      <alignment vertical="center"/>
      <protection locked="0"/>
    </xf>
    <xf numFmtId="3" fontId="1" fillId="2" borderId="23"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horizontal="right" vertical="center"/>
      <protection locked="0"/>
    </xf>
    <xf numFmtId="3" fontId="4" fillId="3" borderId="15" xfId="0" applyNumberFormat="1" applyFont="1" applyFill="1" applyBorder="1" applyAlignment="1" applyProtection="1">
      <alignment vertical="center"/>
      <protection locked="0"/>
    </xf>
    <xf numFmtId="3" fontId="5" fillId="3" borderId="1" xfId="0" applyNumberFormat="1" applyFont="1" applyFill="1" applyBorder="1" applyAlignment="1" applyProtection="1">
      <alignment vertical="center"/>
      <protection locked="0"/>
    </xf>
    <xf numFmtId="3" fontId="5" fillId="2" borderId="24" xfId="0" applyNumberFormat="1" applyFont="1" applyFill="1" applyBorder="1" applyAlignment="1" applyProtection="1">
      <alignment vertical="center"/>
      <protection locked="0"/>
    </xf>
    <xf numFmtId="3" fontId="4" fillId="2" borderId="24" xfId="0" applyNumberFormat="1" applyFont="1" applyFill="1" applyBorder="1" applyAlignment="1" applyProtection="1">
      <alignment vertical="center"/>
      <protection locked="0"/>
    </xf>
    <xf numFmtId="3" fontId="4" fillId="2" borderId="0" xfId="0" applyNumberFormat="1" applyFont="1" applyFill="1" applyAlignment="1" applyProtection="1">
      <alignment vertical="center"/>
      <protection locked="0"/>
    </xf>
    <xf numFmtId="3" fontId="4" fillId="2" borderId="0" xfId="0" applyNumberFormat="1" applyFont="1" applyFill="1" applyAlignment="1" applyProtection="1">
      <alignment horizontal="right" vertical="center"/>
      <protection locked="0"/>
    </xf>
    <xf numFmtId="3" fontId="4" fillId="3" borderId="0" xfId="0" applyNumberFormat="1" applyFont="1" applyFill="1" applyAlignment="1" applyProtection="1">
      <alignment vertical="center"/>
      <protection locked="0"/>
    </xf>
    <xf numFmtId="3" fontId="5"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horizontal="right" vertical="center"/>
      <protection locked="0"/>
    </xf>
    <xf numFmtId="3" fontId="4" fillId="3" borderId="25" xfId="0" applyNumberFormat="1" applyFont="1" applyFill="1" applyBorder="1" applyAlignment="1" applyProtection="1">
      <alignment vertical="center"/>
      <protection locked="0"/>
    </xf>
    <xf numFmtId="3" fontId="4" fillId="2" borderId="26" xfId="0" applyNumberFormat="1" applyFont="1" applyFill="1" applyBorder="1" applyAlignment="1" applyProtection="1">
      <alignment horizontal="right" vertical="center"/>
      <protection locked="0"/>
    </xf>
    <xf numFmtId="3" fontId="5" fillId="3" borderId="19" xfId="0" applyNumberFormat="1" applyFont="1" applyFill="1" applyBorder="1" applyAlignment="1" applyProtection="1">
      <alignment vertical="center"/>
      <protection locked="0"/>
    </xf>
    <xf numFmtId="3" fontId="1" fillId="2" borderId="0" xfId="0" applyNumberFormat="1" applyFont="1" applyFill="1" applyAlignment="1" applyProtection="1">
      <alignment vertical="center"/>
      <protection locked="0"/>
    </xf>
    <xf numFmtId="3" fontId="4" fillId="3" borderId="7" xfId="0" applyNumberFormat="1" applyFont="1" applyFill="1" applyBorder="1" applyAlignment="1" applyProtection="1">
      <alignment vertical="center"/>
      <protection locked="0"/>
    </xf>
    <xf numFmtId="3" fontId="4" fillId="3" borderId="11" xfId="0" applyNumberFormat="1" applyFont="1" applyFill="1" applyBorder="1" applyAlignment="1" applyProtection="1">
      <alignment vertical="center"/>
      <protection locked="0"/>
    </xf>
    <xf numFmtId="3" fontId="5" fillId="0" borderId="27" xfId="0" applyNumberFormat="1" applyFont="1" applyBorder="1" applyAlignment="1">
      <alignment vertical="center"/>
    </xf>
    <xf numFmtId="3" fontId="5" fillId="0" borderId="28" xfId="0" applyNumberFormat="1" applyFont="1" applyBorder="1" applyAlignment="1">
      <alignment vertical="center"/>
    </xf>
    <xf numFmtId="3" fontId="5" fillId="0" borderId="28" xfId="0" applyNumberFormat="1" applyFont="1" applyBorder="1" applyAlignment="1">
      <alignment horizontal="center" vertical="center"/>
    </xf>
    <xf numFmtId="3" fontId="4" fillId="0" borderId="13" xfId="0" applyNumberFormat="1" applyFont="1" applyBorder="1" applyAlignment="1">
      <alignment vertical="center"/>
    </xf>
    <xf numFmtId="3" fontId="5" fillId="0" borderId="0" xfId="0" applyNumberFormat="1" applyFont="1" applyAlignment="1">
      <alignment vertical="center"/>
    </xf>
    <xf numFmtId="3" fontId="5" fillId="0" borderId="13" xfId="0" applyNumberFormat="1" applyFont="1" applyBorder="1" applyAlignment="1">
      <alignment vertical="center"/>
    </xf>
    <xf numFmtId="3" fontId="5" fillId="0" borderId="0" xfId="0" applyNumberFormat="1" applyFont="1" applyAlignment="1" applyProtection="1">
      <alignment vertical="center"/>
      <protection locked="0"/>
    </xf>
    <xf numFmtId="3" fontId="5" fillId="0" borderId="0" xfId="0" applyNumberFormat="1" applyFont="1" applyAlignment="1" applyProtection="1">
      <alignment horizontal="left" vertical="center"/>
      <protection locked="0"/>
    </xf>
    <xf numFmtId="1" fontId="5" fillId="0" borderId="13" xfId="0" applyNumberFormat="1" applyFont="1" applyBorder="1" applyAlignment="1" applyProtection="1">
      <alignment horizontal="left" vertical="center"/>
      <protection locked="0"/>
    </xf>
    <xf numFmtId="3" fontId="5" fillId="0" borderId="29" xfId="0" applyNumberFormat="1" applyFont="1" applyBorder="1" applyAlignment="1">
      <alignment vertical="center"/>
    </xf>
    <xf numFmtId="3" fontId="5" fillId="0" borderId="30" xfId="0" applyNumberFormat="1" applyFont="1" applyBorder="1" applyAlignment="1" applyProtection="1">
      <alignment vertical="center"/>
      <protection locked="0"/>
    </xf>
    <xf numFmtId="3" fontId="4" fillId="0" borderId="0" xfId="0" applyNumberFormat="1" applyFont="1" applyAlignment="1">
      <alignment vertical="center"/>
    </xf>
    <xf numFmtId="3" fontId="6" fillId="0" borderId="0" xfId="0" applyNumberFormat="1" applyFont="1" applyAlignment="1">
      <alignment vertical="center"/>
    </xf>
    <xf numFmtId="3" fontId="4" fillId="0" borderId="28" xfId="0" applyNumberFormat="1" applyFont="1" applyBorder="1" applyAlignment="1">
      <alignment vertical="center"/>
    </xf>
    <xf numFmtId="3" fontId="5" fillId="0" borderId="22" xfId="0" applyNumberFormat="1" applyFont="1" applyBorder="1" applyAlignment="1">
      <alignment vertical="center"/>
    </xf>
    <xf numFmtId="3" fontId="5" fillId="0" borderId="14" xfId="0" applyNumberFormat="1" applyFont="1" applyBorder="1" applyAlignment="1">
      <alignment vertical="center"/>
    </xf>
    <xf numFmtId="3" fontId="5" fillId="0" borderId="15" xfId="0" applyNumberFormat="1" applyFont="1" applyBorder="1" applyAlignment="1">
      <alignment horizontal="center" vertical="center"/>
    </xf>
    <xf numFmtId="3" fontId="9" fillId="0" borderId="15" xfId="0" applyNumberFormat="1" applyFont="1" applyBorder="1" applyAlignment="1">
      <alignment horizontal="center" vertical="center"/>
    </xf>
    <xf numFmtId="3" fontId="4" fillId="0" borderId="15" xfId="0" applyNumberFormat="1" applyFont="1" applyBorder="1" applyAlignment="1" applyProtection="1">
      <alignment horizontal="right" vertical="center"/>
      <protection locked="0"/>
    </xf>
    <xf numFmtId="3" fontId="4" fillId="0" borderId="31" xfId="0" applyNumberFormat="1" applyFont="1" applyBorder="1" applyAlignment="1" applyProtection="1">
      <alignment horizontal="right" vertical="center"/>
      <protection locked="0"/>
    </xf>
    <xf numFmtId="3" fontId="4" fillId="0" borderId="32" xfId="0" applyNumberFormat="1" applyFont="1" applyBorder="1" applyAlignment="1" applyProtection="1">
      <alignment horizontal="right" vertical="center"/>
      <protection locked="0"/>
    </xf>
    <xf numFmtId="3" fontId="4" fillId="0" borderId="14" xfId="0" applyNumberFormat="1" applyFont="1" applyBorder="1" applyAlignment="1">
      <alignment vertical="center"/>
    </xf>
    <xf numFmtId="3" fontId="5" fillId="0" borderId="16" xfId="0" applyNumberFormat="1" applyFont="1" applyBorder="1" applyAlignment="1">
      <alignment horizontal="center" vertical="center"/>
    </xf>
    <xf numFmtId="3" fontId="4" fillId="0" borderId="16" xfId="0" applyNumberFormat="1" applyFont="1" applyBorder="1" applyAlignment="1">
      <alignment vertical="center"/>
    </xf>
    <xf numFmtId="3" fontId="5" fillId="0" borderId="16" xfId="0" applyNumberFormat="1" applyFont="1" applyBorder="1" applyAlignment="1">
      <alignment vertical="center"/>
    </xf>
    <xf numFmtId="3" fontId="4" fillId="0" borderId="16" xfId="0" applyNumberFormat="1" applyFont="1" applyBorder="1" applyAlignment="1">
      <alignment horizontal="right" vertical="center"/>
    </xf>
    <xf numFmtId="3" fontId="4" fillId="0" borderId="34" xfId="0" applyNumberFormat="1" applyFont="1" applyBorder="1" applyAlignment="1">
      <alignment horizontal="right" vertical="center"/>
    </xf>
    <xf numFmtId="3" fontId="5" fillId="0" borderId="35" xfId="0" applyNumberFormat="1" applyFont="1" applyBorder="1" applyAlignment="1">
      <alignment vertical="center"/>
    </xf>
    <xf numFmtId="1" fontId="5" fillId="0" borderId="5" xfId="0" applyNumberFormat="1" applyFont="1" applyBorder="1" applyAlignment="1" applyProtection="1">
      <alignment horizontal="left" vertical="center"/>
      <protection locked="0"/>
    </xf>
    <xf numFmtId="3" fontId="5" fillId="0" borderId="36" xfId="0" applyNumberFormat="1" applyFont="1" applyBorder="1" applyAlignment="1" applyProtection="1">
      <alignment vertical="center"/>
      <protection locked="0"/>
    </xf>
    <xf numFmtId="3" fontId="4" fillId="0" borderId="7" xfId="0" applyNumberFormat="1" applyFont="1" applyBorder="1" applyAlignment="1" applyProtection="1">
      <alignment horizontal="right" vertical="center"/>
      <protection locked="0"/>
    </xf>
    <xf numFmtId="3" fontId="4" fillId="0" borderId="8" xfId="0" applyNumberFormat="1" applyFont="1" applyBorder="1" applyAlignment="1">
      <alignment horizontal="right" vertical="center"/>
    </xf>
    <xf numFmtId="3" fontId="4" fillId="0" borderId="9" xfId="0" applyNumberFormat="1" applyFont="1" applyBorder="1" applyAlignment="1">
      <alignment vertical="center"/>
    </xf>
    <xf numFmtId="3" fontId="5" fillId="0" borderId="37" xfId="0" applyNumberFormat="1" applyFont="1" applyBorder="1" applyAlignment="1" applyProtection="1">
      <alignment vertical="center"/>
      <protection locked="0"/>
    </xf>
    <xf numFmtId="3" fontId="4" fillId="0" borderId="11" xfId="0" applyNumberFormat="1" applyFont="1" applyBorder="1" applyAlignment="1" applyProtection="1">
      <alignment horizontal="right" vertical="center"/>
      <protection locked="0"/>
    </xf>
    <xf numFmtId="3" fontId="4" fillId="0" borderId="12" xfId="0" applyNumberFormat="1" applyFont="1" applyBorder="1" applyAlignment="1">
      <alignment horizontal="right" vertical="center"/>
    </xf>
    <xf numFmtId="1" fontId="5" fillId="0" borderId="9" xfId="0" applyNumberFormat="1" applyFont="1" applyBorder="1" applyAlignment="1" applyProtection="1">
      <alignment horizontal="left" vertical="center"/>
      <protection locked="0"/>
    </xf>
    <xf numFmtId="3" fontId="5" fillId="0" borderId="23" xfId="0" applyNumberFormat="1" applyFont="1" applyBorder="1" applyAlignment="1">
      <alignment vertical="center"/>
    </xf>
    <xf numFmtId="3" fontId="5" fillId="0" borderId="9" xfId="0" applyNumberFormat="1" applyFont="1" applyBorder="1" applyAlignment="1">
      <alignment vertical="center"/>
    </xf>
    <xf numFmtId="3" fontId="4" fillId="0" borderId="27" xfId="0" applyNumberFormat="1" applyFont="1" applyBorder="1" applyAlignment="1">
      <alignment vertical="center"/>
    </xf>
    <xf numFmtId="3" fontId="4" fillId="0" borderId="22" xfId="0" applyNumberFormat="1" applyFont="1" applyBorder="1" applyAlignment="1">
      <alignment vertical="center"/>
    </xf>
    <xf numFmtId="3" fontId="5" fillId="0" borderId="35" xfId="0" applyNumberFormat="1" applyFont="1" applyBorder="1" applyAlignment="1">
      <alignment horizontal="center" vertical="center"/>
    </xf>
    <xf numFmtId="3" fontId="4" fillId="0" borderId="35" xfId="0" applyNumberFormat="1" applyFont="1" applyBorder="1" applyAlignment="1">
      <alignment vertical="center"/>
    </xf>
    <xf numFmtId="3" fontId="4" fillId="0" borderId="33" xfId="0" applyNumberFormat="1" applyFont="1" applyBorder="1" applyAlignment="1">
      <alignment vertical="center"/>
    </xf>
    <xf numFmtId="3" fontId="5" fillId="0" borderId="38" xfId="0" applyNumberFormat="1" applyFont="1" applyBorder="1" applyAlignment="1">
      <alignment vertical="center"/>
    </xf>
    <xf numFmtId="3" fontId="5" fillId="0" borderId="24" xfId="0" applyNumberFormat="1" applyFont="1" applyBorder="1" applyAlignment="1">
      <alignment vertical="center"/>
    </xf>
    <xf numFmtId="3" fontId="5" fillId="0" borderId="39" xfId="0" applyNumberFormat="1" applyFont="1" applyBorder="1" applyAlignment="1">
      <alignment vertical="center"/>
    </xf>
    <xf numFmtId="3" fontId="4" fillId="0" borderId="31" xfId="0" applyNumberFormat="1" applyFont="1" applyBorder="1" applyAlignment="1">
      <alignment horizontal="right" vertical="center"/>
    </xf>
    <xf numFmtId="3" fontId="5" fillId="0" borderId="40" xfId="0" applyNumberFormat="1" applyFont="1" applyBorder="1" applyAlignment="1">
      <alignment vertical="center"/>
    </xf>
    <xf numFmtId="3" fontId="5" fillId="0" borderId="41" xfId="0" applyNumberFormat="1" applyFont="1" applyBorder="1" applyAlignment="1">
      <alignment horizontal="left" vertical="center"/>
    </xf>
    <xf numFmtId="3" fontId="4" fillId="0" borderId="42" xfId="0" applyNumberFormat="1" applyFont="1" applyBorder="1" applyAlignment="1">
      <alignment horizontal="right" vertical="center"/>
    </xf>
    <xf numFmtId="3" fontId="5" fillId="0" borderId="43" xfId="0" applyNumberFormat="1" applyFont="1" applyBorder="1" applyAlignment="1">
      <alignment vertical="center"/>
    </xf>
    <xf numFmtId="3" fontId="5" fillId="0" borderId="44" xfId="0" applyNumberFormat="1" applyFont="1" applyBorder="1" applyAlignment="1">
      <alignment vertical="center"/>
    </xf>
    <xf numFmtId="3" fontId="4" fillId="0" borderId="46" xfId="0" applyNumberFormat="1" applyFont="1" applyBorder="1" applyAlignment="1" applyProtection="1">
      <alignment horizontal="right" vertical="center"/>
      <protection locked="0"/>
    </xf>
    <xf numFmtId="1" fontId="5" fillId="0" borderId="43" xfId="0" applyNumberFormat="1" applyFont="1" applyBorder="1" applyAlignment="1" applyProtection="1">
      <alignment horizontal="left" vertical="center"/>
      <protection locked="0"/>
    </xf>
    <xf numFmtId="3" fontId="5" fillId="0" borderId="44" xfId="0" applyNumberFormat="1" applyFont="1" applyBorder="1" applyAlignment="1" applyProtection="1">
      <alignment vertical="center"/>
      <protection locked="0"/>
    </xf>
    <xf numFmtId="3" fontId="5" fillId="0" borderId="44" xfId="0" applyNumberFormat="1" applyFont="1" applyBorder="1" applyAlignment="1">
      <alignment horizontal="left" vertical="center"/>
    </xf>
    <xf numFmtId="3" fontId="5" fillId="0" borderId="37" xfId="0" applyNumberFormat="1" applyFont="1" applyBorder="1" applyAlignment="1" applyProtection="1">
      <alignment horizontal="left" vertical="center"/>
      <protection locked="0"/>
    </xf>
    <xf numFmtId="3" fontId="4" fillId="0" borderId="11" xfId="0" applyNumberFormat="1" applyFont="1" applyBorder="1" applyAlignment="1">
      <alignment horizontal="right" vertical="center"/>
    </xf>
    <xf numFmtId="3" fontId="4" fillId="0" borderId="50" xfId="0" applyNumberFormat="1" applyFont="1" applyBorder="1" applyAlignment="1" applyProtection="1">
      <alignment horizontal="right" vertical="center"/>
      <protection locked="0"/>
    </xf>
    <xf numFmtId="3" fontId="4" fillId="0" borderId="32" xfId="0" applyNumberFormat="1" applyFont="1" applyBorder="1" applyAlignment="1">
      <alignment horizontal="right" vertical="center"/>
    </xf>
    <xf numFmtId="3" fontId="5" fillId="0" borderId="41" xfId="0" applyNumberFormat="1" applyFont="1" applyBorder="1" applyAlignment="1">
      <alignment vertical="center"/>
    </xf>
    <xf numFmtId="3" fontId="4" fillId="0" borderId="25" xfId="0" applyNumberFormat="1" applyFont="1" applyBorder="1" applyAlignment="1">
      <alignment vertical="center"/>
    </xf>
    <xf numFmtId="3" fontId="4" fillId="0" borderId="51" xfId="0" applyNumberFormat="1" applyFont="1" applyBorder="1" applyAlignment="1">
      <alignment horizontal="right" vertical="center"/>
    </xf>
    <xf numFmtId="3" fontId="5" fillId="0" borderId="38" xfId="0" applyNumberFormat="1" applyFont="1" applyBorder="1" applyAlignment="1">
      <alignment horizontal="left" vertical="center"/>
    </xf>
    <xf numFmtId="3" fontId="5" fillId="0" borderId="25" xfId="0" applyNumberFormat="1" applyFont="1" applyBorder="1" applyAlignment="1">
      <alignment vertical="center"/>
    </xf>
    <xf numFmtId="3" fontId="9" fillId="0" borderId="51" xfId="0" applyNumberFormat="1" applyFont="1" applyBorder="1" applyAlignment="1">
      <alignment horizontal="center" vertical="center"/>
    </xf>
    <xf numFmtId="3" fontId="5" fillId="0" borderId="21" xfId="0" applyNumberFormat="1" applyFont="1" applyBorder="1" applyAlignment="1">
      <alignment vertical="center"/>
    </xf>
    <xf numFmtId="3" fontId="4" fillId="0" borderId="23" xfId="0" applyNumberFormat="1" applyFont="1" applyBorder="1" applyAlignment="1">
      <alignment vertical="center"/>
    </xf>
    <xf numFmtId="3" fontId="5" fillId="0" borderId="51" xfId="0" applyNumberFormat="1" applyFont="1" applyBorder="1" applyAlignment="1">
      <alignment horizontal="center" vertical="center"/>
    </xf>
    <xf numFmtId="3" fontId="5" fillId="0" borderId="26" xfId="0" applyNumberFormat="1" applyFont="1" applyBorder="1" applyAlignment="1">
      <alignment horizontal="center" vertical="center"/>
    </xf>
    <xf numFmtId="3" fontId="4" fillId="0" borderId="36" xfId="0" applyNumberFormat="1" applyFont="1" applyBorder="1" applyAlignment="1">
      <alignment vertical="center"/>
    </xf>
    <xf numFmtId="3" fontId="5" fillId="0" borderId="36" xfId="0" applyNumberFormat="1" applyFont="1" applyBorder="1" applyAlignment="1" applyProtection="1">
      <alignment horizontal="left" vertical="center"/>
      <protection locked="0"/>
    </xf>
    <xf numFmtId="3" fontId="5" fillId="0" borderId="25" xfId="0" applyNumberFormat="1" applyFont="1" applyBorder="1" applyAlignment="1" applyProtection="1">
      <alignment horizontal="left" vertical="center"/>
      <protection locked="0"/>
    </xf>
    <xf numFmtId="3" fontId="5" fillId="0" borderId="9" xfId="0" applyNumberFormat="1" applyFont="1" applyBorder="1" applyAlignment="1">
      <alignment horizontal="left" vertical="center"/>
    </xf>
    <xf numFmtId="3" fontId="5" fillId="0" borderId="37" xfId="0" applyNumberFormat="1" applyFont="1" applyBorder="1" applyAlignment="1">
      <alignment vertical="center"/>
    </xf>
    <xf numFmtId="3" fontId="5" fillId="0" borderId="9" xfId="0" applyNumberFormat="1" applyFont="1" applyBorder="1" applyAlignment="1" applyProtection="1">
      <alignment vertical="center"/>
      <protection locked="0"/>
    </xf>
    <xf numFmtId="3" fontId="5" fillId="0" borderId="30" xfId="0" applyNumberFormat="1" applyFont="1" applyBorder="1" applyAlignment="1">
      <alignment vertical="center"/>
    </xf>
    <xf numFmtId="3" fontId="10" fillId="0" borderId="54" xfId="0" applyNumberFormat="1" applyFont="1" applyBorder="1" applyAlignment="1">
      <alignment vertical="center"/>
    </xf>
    <xf numFmtId="3" fontId="9" fillId="0" borderId="25" xfId="0" applyNumberFormat="1" applyFont="1" applyBorder="1" applyAlignment="1">
      <alignment horizontal="center" vertical="center"/>
    </xf>
    <xf numFmtId="3" fontId="9" fillId="0" borderId="6" xfId="0" applyNumberFormat="1" applyFont="1" applyBorder="1" applyAlignment="1" applyProtection="1">
      <alignment horizontal="left" vertical="center"/>
      <protection locked="0"/>
    </xf>
    <xf numFmtId="3" fontId="9" fillId="0" borderId="10" xfId="0" applyNumberFormat="1" applyFont="1" applyBorder="1" applyAlignment="1" applyProtection="1">
      <alignment horizontal="left" vertical="center"/>
      <protection locked="0"/>
    </xf>
    <xf numFmtId="3" fontId="9" fillId="0" borderId="45" xfId="0" applyNumberFormat="1" applyFont="1" applyBorder="1" applyAlignment="1" applyProtection="1">
      <alignment horizontal="left" vertical="center"/>
      <protection locked="0"/>
    </xf>
    <xf numFmtId="3" fontId="9" fillId="0" borderId="14" xfId="0" applyNumberFormat="1" applyFont="1" applyBorder="1" applyAlignment="1" applyProtection="1">
      <alignment horizontal="left" vertical="center"/>
      <protection locked="0"/>
    </xf>
    <xf numFmtId="3" fontId="9" fillId="0" borderId="6" xfId="0" applyNumberFormat="1" applyFont="1" applyBorder="1" applyAlignment="1" applyProtection="1">
      <alignment vertical="center"/>
      <protection locked="0"/>
    </xf>
    <xf numFmtId="3" fontId="9" fillId="0" borderId="10" xfId="0" applyNumberFormat="1" applyFont="1" applyBorder="1" applyAlignment="1" applyProtection="1">
      <alignment vertical="center"/>
      <protection locked="0"/>
    </xf>
    <xf numFmtId="3" fontId="9" fillId="0" borderId="45" xfId="0" applyNumberFormat="1" applyFont="1" applyBorder="1" applyAlignment="1" applyProtection="1">
      <alignment vertical="center"/>
      <protection locked="0"/>
    </xf>
    <xf numFmtId="3" fontId="9" fillId="0" borderId="55" xfId="0" applyNumberFormat="1" applyFont="1" applyBorder="1" applyAlignment="1" applyProtection="1">
      <alignment vertical="center"/>
      <protection locked="0"/>
    </xf>
    <xf numFmtId="3" fontId="8" fillId="0" borderId="0" xfId="0" applyNumberFormat="1" applyFont="1" applyAlignment="1">
      <alignment vertical="center"/>
    </xf>
    <xf numFmtId="3" fontId="12" fillId="0" borderId="0" xfId="0" applyNumberFormat="1" applyFont="1" applyAlignment="1">
      <alignment vertical="center"/>
    </xf>
    <xf numFmtId="3" fontId="5" fillId="0" borderId="24" xfId="0" applyNumberFormat="1" applyFont="1" applyBorder="1" applyAlignment="1" applyProtection="1">
      <alignment vertical="center"/>
      <protection locked="0"/>
    </xf>
    <xf numFmtId="3" fontId="9" fillId="0" borderId="39" xfId="0" applyNumberFormat="1" applyFont="1" applyBorder="1" applyAlignment="1" applyProtection="1">
      <alignment horizontal="left" vertical="center"/>
      <protection locked="0"/>
    </xf>
    <xf numFmtId="3" fontId="18" fillId="0" borderId="10" xfId="0" applyNumberFormat="1" applyFont="1" applyBorder="1" applyAlignment="1">
      <alignment vertical="center"/>
    </xf>
    <xf numFmtId="3" fontId="18" fillId="0" borderId="39" xfId="0" applyNumberFormat="1" applyFont="1" applyBorder="1" applyAlignment="1">
      <alignment vertical="center"/>
    </xf>
    <xf numFmtId="0" fontId="19" fillId="0" borderId="0" xfId="0" applyFont="1"/>
    <xf numFmtId="3" fontId="5" fillId="0" borderId="36" xfId="0" applyNumberFormat="1" applyFont="1" applyBorder="1" applyAlignment="1">
      <alignment vertical="center"/>
    </xf>
    <xf numFmtId="3" fontId="4" fillId="0" borderId="6" xfId="0" applyNumberFormat="1" applyFont="1" applyBorder="1" applyAlignment="1">
      <alignment vertical="center"/>
    </xf>
    <xf numFmtId="3" fontId="9" fillId="0" borderId="23" xfId="0" applyNumberFormat="1" applyFont="1" applyBorder="1" applyAlignment="1" applyProtection="1">
      <alignment horizontal="left" vertical="center"/>
      <protection locked="0"/>
    </xf>
    <xf numFmtId="3" fontId="9" fillId="0" borderId="23" xfId="0" applyNumberFormat="1" applyFont="1" applyBorder="1" applyAlignment="1" applyProtection="1">
      <alignment vertical="center"/>
      <protection locked="0"/>
    </xf>
    <xf numFmtId="3" fontId="4" fillId="0" borderId="7" xfId="0" applyNumberFormat="1" applyFont="1" applyBorder="1" applyAlignment="1">
      <alignment horizontal="right" vertical="center"/>
    </xf>
    <xf numFmtId="3" fontId="5" fillId="0" borderId="6" xfId="0" applyNumberFormat="1" applyFont="1" applyBorder="1" applyAlignment="1">
      <alignment vertical="center"/>
    </xf>
    <xf numFmtId="3" fontId="9" fillId="0" borderId="10" xfId="0" applyNumberFormat="1" applyFont="1" applyBorder="1" applyAlignment="1">
      <alignment vertical="center"/>
    </xf>
    <xf numFmtId="3" fontId="9" fillId="0" borderId="23" xfId="0" applyNumberFormat="1" applyFont="1" applyBorder="1" applyAlignment="1">
      <alignment vertical="center"/>
    </xf>
    <xf numFmtId="3" fontId="9" fillId="0" borderId="55" xfId="0" applyNumberFormat="1" applyFont="1" applyBorder="1" applyAlignment="1">
      <alignment vertical="center"/>
    </xf>
    <xf numFmtId="3" fontId="4" fillId="0" borderId="29" xfId="0" applyNumberFormat="1" applyFont="1" applyBorder="1" applyAlignment="1">
      <alignment vertical="center"/>
    </xf>
    <xf numFmtId="3" fontId="4" fillId="0" borderId="21" xfId="0" applyNumberFormat="1" applyFont="1" applyBorder="1" applyAlignment="1">
      <alignment vertical="center"/>
    </xf>
    <xf numFmtId="0" fontId="22" fillId="0" borderId="0" xfId="0" applyFont="1"/>
    <xf numFmtId="3" fontId="4" fillId="0" borderId="46" xfId="0" applyNumberFormat="1" applyFont="1" applyBorder="1" applyAlignment="1">
      <alignment vertical="center"/>
    </xf>
    <xf numFmtId="3" fontId="9" fillId="0" borderId="9" xfId="0" applyNumberFormat="1" applyFont="1" applyBorder="1" applyAlignment="1">
      <alignment vertical="center"/>
    </xf>
    <xf numFmtId="3" fontId="4" fillId="0" borderId="9" xfId="0" applyNumberFormat="1" applyFont="1" applyBorder="1" applyAlignment="1">
      <alignment horizontal="left" vertical="center"/>
    </xf>
    <xf numFmtId="3" fontId="4" fillId="0" borderId="9" xfId="0" applyNumberFormat="1" applyFont="1" applyBorder="1" applyAlignment="1" applyProtection="1">
      <alignment vertical="center"/>
      <protection locked="0"/>
    </xf>
    <xf numFmtId="0" fontId="13" fillId="0" borderId="0" xfId="0" applyFont="1" applyAlignment="1">
      <alignment vertical="center"/>
    </xf>
    <xf numFmtId="3" fontId="2" fillId="2" borderId="0" xfId="0" applyNumberFormat="1" applyFont="1" applyFill="1" applyAlignment="1" applyProtection="1">
      <alignment vertical="center"/>
      <protection locked="0"/>
    </xf>
    <xf numFmtId="3" fontId="5" fillId="0" borderId="56" xfId="0" applyNumberFormat="1" applyFont="1" applyBorder="1" applyAlignment="1">
      <alignment vertical="center"/>
    </xf>
    <xf numFmtId="3" fontId="9" fillId="0" borderId="57" xfId="0" applyNumberFormat="1" applyFont="1" applyBorder="1" applyAlignment="1">
      <alignment vertical="center"/>
    </xf>
    <xf numFmtId="3" fontId="5" fillId="0" borderId="57" xfId="0" applyNumberFormat="1" applyFont="1" applyBorder="1" applyAlignment="1" applyProtection="1">
      <alignment vertical="center"/>
      <protection locked="0"/>
    </xf>
    <xf numFmtId="3" fontId="5" fillId="0" borderId="57" xfId="0" applyNumberFormat="1" applyFont="1" applyBorder="1" applyAlignment="1">
      <alignment horizontal="left" vertical="center"/>
    </xf>
    <xf numFmtId="3" fontId="5" fillId="0" borderId="57" xfId="0" applyNumberFormat="1" applyFont="1" applyBorder="1" applyAlignment="1">
      <alignment vertical="center"/>
    </xf>
    <xf numFmtId="3" fontId="4" fillId="0" borderId="58" xfId="0" applyNumberFormat="1" applyFont="1" applyBorder="1" applyAlignment="1" applyProtection="1">
      <alignment horizontal="right" vertical="center"/>
      <protection locked="0"/>
    </xf>
    <xf numFmtId="3" fontId="4" fillId="0" borderId="58" xfId="0" applyNumberFormat="1" applyFont="1" applyBorder="1" applyAlignment="1">
      <alignment horizontal="right" vertical="center"/>
    </xf>
    <xf numFmtId="3" fontId="4" fillId="0" borderId="59" xfId="0" applyNumberFormat="1" applyFont="1" applyBorder="1" applyAlignment="1">
      <alignment horizontal="right" vertical="center"/>
    </xf>
    <xf numFmtId="3" fontId="4" fillId="0" borderId="60" xfId="0" applyNumberFormat="1" applyFont="1" applyBorder="1" applyAlignment="1">
      <alignment horizontal="right" vertical="center"/>
    </xf>
    <xf numFmtId="3" fontId="4" fillId="0" borderId="61" xfId="0" applyNumberFormat="1" applyFont="1" applyBorder="1" applyAlignment="1" applyProtection="1">
      <alignment horizontal="right" vertical="center"/>
      <protection locked="0"/>
    </xf>
    <xf numFmtId="3" fontId="4" fillId="0" borderId="62" xfId="0" applyNumberFormat="1" applyFont="1" applyBorder="1" applyAlignment="1">
      <alignment horizontal="right" vertical="center"/>
    </xf>
    <xf numFmtId="3" fontId="4" fillId="0" borderId="53" xfId="0" applyNumberFormat="1" applyFont="1" applyBorder="1" applyAlignment="1">
      <alignment horizontal="right" vertical="center"/>
    </xf>
    <xf numFmtId="3" fontId="4" fillId="0" borderId="63" xfId="0" applyNumberFormat="1" applyFont="1" applyBorder="1" applyAlignment="1">
      <alignment horizontal="right" vertical="center"/>
    </xf>
    <xf numFmtId="3" fontId="4" fillId="0" borderId="63" xfId="0" applyNumberFormat="1" applyFont="1" applyBorder="1" applyAlignment="1" applyProtection="1">
      <alignment horizontal="right" vertical="center"/>
      <protection locked="0"/>
    </xf>
    <xf numFmtId="3" fontId="4" fillId="0" borderId="59" xfId="0" applyNumberFormat="1" applyFont="1" applyBorder="1" applyAlignment="1" applyProtection="1">
      <alignment horizontal="right" vertical="center"/>
      <protection locked="0"/>
    </xf>
    <xf numFmtId="3" fontId="4" fillId="0" borderId="64" xfId="0" applyNumberFormat="1" applyFont="1" applyBorder="1" applyAlignment="1">
      <alignment horizontal="right" vertical="center"/>
    </xf>
    <xf numFmtId="3" fontId="4" fillId="0" borderId="60" xfId="0" applyNumberFormat="1" applyFont="1" applyBorder="1" applyAlignment="1" applyProtection="1">
      <alignment horizontal="right" vertical="center"/>
      <protection locked="0"/>
    </xf>
    <xf numFmtId="3" fontId="4" fillId="0" borderId="65" xfId="0" applyNumberFormat="1" applyFont="1" applyBorder="1" applyAlignment="1" applyProtection="1">
      <alignment horizontal="right" vertical="center"/>
      <protection locked="0"/>
    </xf>
    <xf numFmtId="3" fontId="4" fillId="0" borderId="58" xfId="0" applyNumberFormat="1" applyFont="1" applyBorder="1" applyAlignment="1">
      <alignment vertical="center"/>
    </xf>
    <xf numFmtId="3" fontId="4" fillId="0" borderId="63" xfId="0" applyNumberFormat="1" applyFont="1" applyBorder="1" applyAlignment="1">
      <alignment vertical="center"/>
    </xf>
    <xf numFmtId="3" fontId="4" fillId="0" borderId="61" xfId="0" applyNumberFormat="1" applyFont="1" applyBorder="1" applyAlignment="1">
      <alignment vertical="center"/>
    </xf>
    <xf numFmtId="3" fontId="4" fillId="0" borderId="50" xfId="0" applyNumberFormat="1" applyFont="1" applyBorder="1" applyAlignment="1">
      <alignment vertical="center"/>
    </xf>
    <xf numFmtId="3" fontId="4" fillId="0" borderId="65" xfId="0" applyNumberFormat="1" applyFont="1" applyBorder="1" applyAlignment="1">
      <alignment vertical="center"/>
    </xf>
    <xf numFmtId="0" fontId="0" fillId="0" borderId="0" xfId="0" applyAlignment="1">
      <alignment horizontal="center" vertical="center"/>
    </xf>
    <xf numFmtId="1" fontId="9" fillId="2" borderId="51" xfId="0" applyNumberFormat="1" applyFont="1" applyFill="1" applyBorder="1" applyAlignment="1" applyProtection="1">
      <alignment horizontal="center" vertical="center"/>
      <protection locked="0"/>
    </xf>
    <xf numFmtId="0" fontId="13" fillId="0" borderId="14" xfId="0" applyFont="1" applyBorder="1" applyAlignment="1">
      <alignment horizontal="center" vertical="center"/>
    </xf>
    <xf numFmtId="3" fontId="5" fillId="2" borderId="31" xfId="0" applyNumberFormat="1" applyFont="1" applyFill="1" applyBorder="1" applyAlignment="1" applyProtection="1">
      <alignment horizontal="center" vertical="center"/>
      <protection locked="0"/>
    </xf>
    <xf numFmtId="3" fontId="5" fillId="2" borderId="15" xfId="0" applyNumberFormat="1" applyFont="1" applyFill="1" applyBorder="1" applyAlignment="1" applyProtection="1">
      <alignment horizontal="center" vertical="center"/>
      <protection locked="0"/>
    </xf>
    <xf numFmtId="3" fontId="9" fillId="2" borderId="15" xfId="0" applyNumberFormat="1" applyFont="1" applyFill="1" applyBorder="1" applyAlignment="1" applyProtection="1">
      <alignment horizontal="center" vertical="center"/>
      <protection locked="0"/>
    </xf>
    <xf numFmtId="0" fontId="24" fillId="0" borderId="15" xfId="0" applyFont="1" applyBorder="1" applyAlignment="1">
      <alignment horizontal="center" vertical="center"/>
    </xf>
    <xf numFmtId="0" fontId="13" fillId="0" borderId="66" xfId="0" applyFont="1" applyBorder="1" applyAlignment="1">
      <alignment horizontal="center" vertical="center"/>
    </xf>
    <xf numFmtId="3" fontId="5" fillId="2" borderId="0" xfId="0" applyNumberFormat="1" applyFont="1" applyFill="1" applyAlignment="1" applyProtection="1">
      <alignment vertical="center"/>
      <protection locked="0"/>
    </xf>
    <xf numFmtId="3" fontId="9" fillId="2" borderId="25" xfId="0" applyNumberFormat="1" applyFont="1" applyFill="1" applyBorder="1" applyAlignment="1" applyProtection="1">
      <alignment vertical="center"/>
      <protection locked="0"/>
    </xf>
    <xf numFmtId="3" fontId="4" fillId="2" borderId="58" xfId="0" applyNumberFormat="1" applyFont="1" applyFill="1" applyBorder="1" applyAlignment="1" applyProtection="1">
      <alignment vertical="center"/>
      <protection locked="0"/>
    </xf>
    <xf numFmtId="3" fontId="4" fillId="2" borderId="58" xfId="0" applyNumberFormat="1" applyFont="1" applyFill="1" applyBorder="1" applyAlignment="1" applyProtection="1">
      <alignment horizontal="right" vertical="center"/>
      <protection locked="0"/>
    </xf>
    <xf numFmtId="3" fontId="4" fillId="2" borderId="67" xfId="0" applyNumberFormat="1" applyFont="1" applyFill="1" applyBorder="1" applyAlignment="1" applyProtection="1">
      <alignment horizontal="right" vertical="center"/>
      <protection locked="0"/>
    </xf>
    <xf numFmtId="3" fontId="25" fillId="0" borderId="0" xfId="0" applyNumberFormat="1" applyFont="1" applyAlignment="1" applyProtection="1">
      <alignment vertical="center"/>
      <protection locked="0"/>
    </xf>
    <xf numFmtId="3" fontId="26" fillId="0" borderId="0" xfId="0" applyNumberFormat="1" applyFont="1" applyAlignment="1">
      <alignment vertical="center"/>
    </xf>
    <xf numFmtId="3" fontId="4" fillId="2" borderId="23" xfId="0" applyNumberFormat="1" applyFont="1" applyFill="1" applyBorder="1" applyAlignment="1" applyProtection="1">
      <alignment vertical="center"/>
      <protection locked="0"/>
    </xf>
    <xf numFmtId="3" fontId="4" fillId="2" borderId="59" xfId="0" applyNumberFormat="1" applyFont="1" applyFill="1" applyBorder="1" applyAlignment="1" applyProtection="1">
      <alignment horizontal="right" vertical="center"/>
      <protection locked="0"/>
    </xf>
    <xf numFmtId="0" fontId="0" fillId="0" borderId="13" xfId="0" applyBorder="1" applyAlignment="1">
      <alignment horizontal="center" vertical="center"/>
    </xf>
    <xf numFmtId="1" fontId="9" fillId="2" borderId="13" xfId="0" applyNumberFormat="1" applyFont="1" applyFill="1" applyBorder="1" applyAlignment="1" applyProtection="1">
      <alignment horizontal="center" vertical="center"/>
      <protection locked="0"/>
    </xf>
    <xf numFmtId="3" fontId="5" fillId="2" borderId="0" xfId="0" applyNumberFormat="1" applyFont="1" applyFill="1" applyAlignment="1" applyProtection="1">
      <alignment horizontal="center" vertical="center"/>
      <protection locked="0"/>
    </xf>
    <xf numFmtId="1" fontId="9" fillId="2" borderId="0" xfId="0" applyNumberFormat="1" applyFont="1" applyFill="1" applyAlignment="1" applyProtection="1">
      <alignment horizontal="center" vertical="center"/>
      <protection locked="0"/>
    </xf>
    <xf numFmtId="3" fontId="0" fillId="0" borderId="0" xfId="0" applyNumberFormat="1"/>
    <xf numFmtId="0" fontId="24" fillId="0" borderId="35" xfId="0" applyFont="1" applyBorder="1" applyAlignment="1">
      <alignment horizontal="center"/>
    </xf>
    <xf numFmtId="3" fontId="9" fillId="0" borderId="0" xfId="0" applyNumberFormat="1" applyFont="1" applyAlignment="1" applyProtection="1">
      <alignment horizontal="left" vertical="center"/>
      <protection locked="0"/>
    </xf>
    <xf numFmtId="3" fontId="5" fillId="0" borderId="68" xfId="0" applyNumberFormat="1" applyFont="1" applyBorder="1" applyAlignment="1">
      <alignment vertical="center"/>
    </xf>
    <xf numFmtId="3" fontId="5" fillId="0" borderId="69" xfId="0" applyNumberFormat="1" applyFont="1" applyBorder="1" applyAlignment="1" applyProtection="1">
      <alignment horizontal="left" vertical="center"/>
      <protection locked="0"/>
    </xf>
    <xf numFmtId="3" fontId="9" fillId="0" borderId="70" xfId="0" applyNumberFormat="1" applyFont="1" applyBorder="1" applyAlignment="1" applyProtection="1">
      <alignment horizontal="left" vertical="center"/>
      <protection locked="0"/>
    </xf>
    <xf numFmtId="0" fontId="17" fillId="2" borderId="13" xfId="0" applyFont="1" applyFill="1" applyBorder="1" applyAlignment="1">
      <alignment vertical="center"/>
    </xf>
    <xf numFmtId="0" fontId="21" fillId="2" borderId="13" xfId="0" applyFont="1" applyFill="1" applyBorder="1" applyAlignment="1">
      <alignment vertical="center"/>
    </xf>
    <xf numFmtId="3" fontId="5" fillId="0" borderId="28" xfId="0" applyNumberFormat="1" applyFont="1" applyBorder="1" applyAlignment="1" applyProtection="1">
      <alignment horizontal="left" vertical="center"/>
      <protection locked="0"/>
    </xf>
    <xf numFmtId="3" fontId="5" fillId="0" borderId="30" xfId="0" applyNumberFormat="1" applyFont="1" applyBorder="1" applyAlignment="1" applyProtection="1">
      <alignment horizontal="left" vertical="center"/>
      <protection locked="0"/>
    </xf>
    <xf numFmtId="1" fontId="4" fillId="2" borderId="7" xfId="0" applyNumberFormat="1" applyFont="1" applyFill="1" applyBorder="1" applyAlignment="1" applyProtection="1">
      <alignment horizontal="right" vertical="center"/>
      <protection locked="0"/>
    </xf>
    <xf numFmtId="1" fontId="4" fillId="2" borderId="10" xfId="0" applyNumberFormat="1" applyFont="1" applyFill="1" applyBorder="1" applyAlignment="1" applyProtection="1">
      <alignment horizontal="right" vertical="center"/>
      <protection locked="0"/>
    </xf>
    <xf numFmtId="1" fontId="4" fillId="2" borderId="14" xfId="0" applyNumberFormat="1" applyFont="1" applyFill="1" applyBorder="1" applyAlignment="1" applyProtection="1">
      <alignment horizontal="right" vertical="center"/>
      <protection locked="0"/>
    </xf>
    <xf numFmtId="1" fontId="5" fillId="2" borderId="2" xfId="0" applyNumberFormat="1" applyFont="1" applyFill="1" applyBorder="1" applyAlignment="1" applyProtection="1">
      <alignment horizontal="right" vertical="center"/>
      <protection locked="0"/>
    </xf>
    <xf numFmtId="1" fontId="1" fillId="2" borderId="0" xfId="0" applyNumberFormat="1" applyFont="1" applyFill="1" applyAlignment="1" applyProtection="1">
      <alignment horizontal="right" vertical="center"/>
      <protection locked="0"/>
    </xf>
    <xf numFmtId="1" fontId="4" fillId="2" borderId="11" xfId="0" applyNumberFormat="1" applyFont="1" applyFill="1" applyBorder="1" applyAlignment="1" applyProtection="1">
      <alignment horizontal="right" vertical="center"/>
      <protection locked="0"/>
    </xf>
    <xf numFmtId="1" fontId="5" fillId="2" borderId="19" xfId="0" applyNumberFormat="1" applyFont="1" applyFill="1" applyBorder="1" applyAlignment="1" applyProtection="1">
      <alignment horizontal="right" vertical="center"/>
      <protection locked="0"/>
    </xf>
    <xf numFmtId="1" fontId="4" fillId="2" borderId="63" xfId="0" applyNumberFormat="1" applyFont="1" applyFill="1" applyBorder="1" applyAlignment="1" applyProtection="1">
      <alignment horizontal="right" vertical="center"/>
      <protection locked="0"/>
    </xf>
    <xf numFmtId="1" fontId="4" fillId="2" borderId="12" xfId="0" applyNumberFormat="1" applyFont="1" applyFill="1" applyBorder="1" applyAlignment="1" applyProtection="1">
      <alignment horizontal="right" vertical="center"/>
      <protection locked="0"/>
    </xf>
    <xf numFmtId="1" fontId="4" fillId="2" borderId="16" xfId="0" applyNumberFormat="1" applyFont="1" applyFill="1" applyBorder="1" applyAlignment="1" applyProtection="1">
      <alignment horizontal="right" vertical="center"/>
      <protection locked="0"/>
    </xf>
    <xf numFmtId="1" fontId="5" fillId="2" borderId="3" xfId="0" applyNumberFormat="1" applyFont="1" applyFill="1" applyBorder="1" applyAlignment="1" applyProtection="1">
      <alignment horizontal="right" vertical="center"/>
      <protection locked="0"/>
    </xf>
    <xf numFmtId="1" fontId="1" fillId="2" borderId="16" xfId="0" applyNumberFormat="1" applyFont="1" applyFill="1" applyBorder="1" applyAlignment="1" applyProtection="1">
      <alignment horizontal="right" vertical="center"/>
      <protection locked="0"/>
    </xf>
    <xf numFmtId="1" fontId="4" fillId="2" borderId="8" xfId="0" applyNumberFormat="1" applyFont="1" applyFill="1" applyBorder="1" applyAlignment="1" applyProtection="1">
      <alignment horizontal="right" vertical="center"/>
      <protection locked="0"/>
    </xf>
    <xf numFmtId="1" fontId="5" fillId="2" borderId="20" xfId="0" applyNumberFormat="1" applyFont="1" applyFill="1" applyBorder="1" applyAlignment="1" applyProtection="1">
      <alignment horizontal="right" vertical="center"/>
      <protection locked="0"/>
    </xf>
    <xf numFmtId="3" fontId="4" fillId="4" borderId="7"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horizontal="right" vertical="center"/>
      <protection locked="0"/>
    </xf>
    <xf numFmtId="3" fontId="4" fillId="4" borderId="58" xfId="0" applyNumberFormat="1" applyFont="1" applyFill="1" applyBorder="1" applyAlignment="1" applyProtection="1">
      <alignment vertical="center"/>
      <protection locked="0"/>
    </xf>
    <xf numFmtId="3" fontId="4" fillId="4" borderId="7" xfId="0" applyNumberFormat="1" applyFont="1" applyFill="1" applyBorder="1" applyAlignment="1">
      <alignment vertical="center"/>
    </xf>
    <xf numFmtId="3" fontId="4" fillId="4" borderId="11" xfId="0" applyNumberFormat="1" applyFont="1" applyFill="1" applyBorder="1" applyAlignment="1">
      <alignment vertical="center"/>
    </xf>
    <xf numFmtId="3" fontId="4" fillId="4" borderId="58" xfId="0" applyNumberFormat="1" applyFont="1" applyFill="1" applyBorder="1" applyAlignment="1">
      <alignment vertical="center"/>
    </xf>
    <xf numFmtId="1" fontId="5" fillId="0" borderId="9" xfId="0" applyNumberFormat="1" applyFont="1" applyBorder="1" applyAlignment="1">
      <alignment vertical="center"/>
    </xf>
    <xf numFmtId="1" fontId="5" fillId="0" borderId="21" xfId="0" applyNumberFormat="1" applyFont="1" applyBorder="1" applyAlignment="1">
      <alignment vertical="center"/>
    </xf>
    <xf numFmtId="1" fontId="5" fillId="0" borderId="13" xfId="0" applyNumberFormat="1" applyFont="1" applyBorder="1" applyAlignment="1">
      <alignment vertical="center"/>
    </xf>
    <xf numFmtId="1" fontId="5" fillId="0" borderId="9" xfId="0" applyNumberFormat="1" applyFont="1" applyBorder="1" applyAlignment="1">
      <alignment horizontal="left" vertical="center"/>
    </xf>
    <xf numFmtId="1" fontId="5" fillId="0" borderId="9" xfId="0" applyNumberFormat="1" applyFont="1" applyBorder="1" applyAlignment="1" applyProtection="1">
      <alignment vertical="center"/>
      <protection locked="0"/>
    </xf>
    <xf numFmtId="3" fontId="4" fillId="0" borderId="7" xfId="0" applyNumberFormat="1" applyFont="1" applyBorder="1" applyAlignment="1">
      <alignment vertical="center"/>
    </xf>
    <xf numFmtId="3" fontId="4" fillId="0" borderId="51" xfId="0" applyNumberFormat="1" applyFont="1" applyBorder="1" applyAlignment="1">
      <alignment vertical="center"/>
    </xf>
    <xf numFmtId="3" fontId="4" fillId="0" borderId="61" xfId="0" applyNumberFormat="1" applyFont="1" applyBorder="1" applyAlignment="1">
      <alignment horizontal="right" vertical="center"/>
    </xf>
    <xf numFmtId="3" fontId="5" fillId="0" borderId="72" xfId="0" applyNumberFormat="1" applyFont="1" applyBorder="1" applyAlignment="1">
      <alignment horizontal="center" vertical="center"/>
    </xf>
    <xf numFmtId="49" fontId="5" fillId="2" borderId="5" xfId="0" applyNumberFormat="1" applyFont="1" applyFill="1" applyBorder="1" applyAlignment="1" applyProtection="1">
      <alignment vertical="center"/>
      <protection locked="0"/>
    </xf>
    <xf numFmtId="3" fontId="5" fillId="2" borderId="36" xfId="0" applyNumberFormat="1" applyFont="1" applyFill="1" applyBorder="1" applyAlignment="1" applyProtection="1">
      <alignment vertical="center"/>
      <protection locked="0"/>
    </xf>
    <xf numFmtId="3" fontId="9" fillId="2" borderId="6" xfId="0" applyNumberFormat="1" applyFont="1" applyFill="1" applyBorder="1" applyAlignment="1" applyProtection="1">
      <alignment vertical="center"/>
      <protection locked="0"/>
    </xf>
    <xf numFmtId="3" fontId="5" fillId="2" borderId="9" xfId="0" applyNumberFormat="1" applyFont="1" applyFill="1" applyBorder="1" applyAlignment="1" applyProtection="1">
      <alignment vertical="center"/>
      <protection locked="0"/>
    </xf>
    <xf numFmtId="3" fontId="5" fillId="2" borderId="37" xfId="0" applyNumberFormat="1" applyFont="1" applyFill="1" applyBorder="1" applyAlignment="1" applyProtection="1">
      <alignment vertical="center"/>
      <protection locked="0"/>
    </xf>
    <xf numFmtId="3" fontId="9" fillId="2" borderId="10" xfId="0" applyNumberFormat="1" applyFont="1" applyFill="1" applyBorder="1" applyAlignment="1" applyProtection="1">
      <alignment vertical="center"/>
      <protection locked="0"/>
    </xf>
    <xf numFmtId="3" fontId="5" fillId="2" borderId="47" xfId="0" applyNumberFormat="1" applyFont="1" applyFill="1" applyBorder="1" applyAlignment="1" applyProtection="1">
      <alignment vertical="center"/>
      <protection locked="0"/>
    </xf>
    <xf numFmtId="3" fontId="5" fillId="2" borderId="48" xfId="0" applyNumberFormat="1" applyFont="1" applyFill="1" applyBorder="1" applyAlignment="1" applyProtection="1">
      <alignment vertical="center"/>
      <protection locked="0"/>
    </xf>
    <xf numFmtId="3" fontId="9" fillId="2" borderId="49" xfId="0" applyNumberFormat="1" applyFont="1" applyFill="1" applyBorder="1" applyAlignment="1" applyProtection="1">
      <alignment vertical="center"/>
      <protection locked="0"/>
    </xf>
    <xf numFmtId="3" fontId="5" fillId="2" borderId="68" xfId="0" applyNumberFormat="1" applyFont="1" applyFill="1" applyBorder="1" applyAlignment="1" applyProtection="1">
      <alignment vertical="center"/>
      <protection locked="0"/>
    </xf>
    <xf numFmtId="3" fontId="5" fillId="2" borderId="69" xfId="0" applyNumberFormat="1" applyFont="1" applyFill="1" applyBorder="1" applyAlignment="1" applyProtection="1">
      <alignment vertical="center"/>
      <protection locked="0"/>
    </xf>
    <xf numFmtId="3" fontId="9" fillId="2" borderId="70" xfId="0" applyNumberFormat="1" applyFont="1" applyFill="1" applyBorder="1" applyAlignment="1" applyProtection="1">
      <alignment vertical="center"/>
      <protection locked="0"/>
    </xf>
    <xf numFmtId="3" fontId="5" fillId="2" borderId="73" xfId="0" applyNumberFormat="1" applyFont="1" applyFill="1" applyBorder="1" applyAlignment="1" applyProtection="1">
      <alignment vertical="center"/>
      <protection locked="0"/>
    </xf>
    <xf numFmtId="3" fontId="9" fillId="2" borderId="74" xfId="0" applyNumberFormat="1" applyFont="1" applyFill="1" applyBorder="1" applyAlignment="1" applyProtection="1">
      <alignment vertical="center"/>
      <protection locked="0"/>
    </xf>
    <xf numFmtId="3" fontId="5" fillId="2" borderId="44" xfId="0" applyNumberFormat="1" applyFont="1" applyFill="1" applyBorder="1" applyAlignment="1" applyProtection="1">
      <alignment vertical="center"/>
      <protection locked="0"/>
    </xf>
    <xf numFmtId="3" fontId="9" fillId="2" borderId="45" xfId="0" applyNumberFormat="1" applyFont="1" applyFill="1" applyBorder="1" applyAlignment="1" applyProtection="1">
      <alignment vertical="center"/>
      <protection locked="0"/>
    </xf>
    <xf numFmtId="3" fontId="6" fillId="2" borderId="0" xfId="0" applyNumberFormat="1" applyFont="1" applyFill="1" applyAlignment="1" applyProtection="1">
      <alignment horizontal="fill" vertical="top"/>
      <protection locked="0"/>
    </xf>
    <xf numFmtId="3" fontId="6" fillId="2" borderId="0" xfId="0" applyNumberFormat="1" applyFont="1" applyFill="1" applyAlignment="1" applyProtection="1">
      <alignment horizontal="right" vertical="top"/>
      <protection locked="0"/>
    </xf>
    <xf numFmtId="0" fontId="8" fillId="2" borderId="0" xfId="0" applyFont="1" applyFill="1" applyAlignment="1" applyProtection="1">
      <alignment vertical="top"/>
      <protection locked="0"/>
    </xf>
    <xf numFmtId="3" fontId="1" fillId="2" borderId="0" xfId="0" applyNumberFormat="1" applyFont="1" applyFill="1" applyAlignment="1" applyProtection="1">
      <alignment horizontal="fill" vertical="top"/>
      <protection locked="0"/>
    </xf>
    <xf numFmtId="3" fontId="1" fillId="2" borderId="0" xfId="0" applyNumberFormat="1" applyFont="1" applyFill="1" applyAlignment="1" applyProtection="1">
      <alignment vertical="top"/>
      <protection locked="0"/>
    </xf>
    <xf numFmtId="0" fontId="1" fillId="2" borderId="0" xfId="0" applyFont="1" applyFill="1" applyAlignment="1">
      <alignment vertical="top"/>
    </xf>
    <xf numFmtId="3" fontId="6" fillId="2" borderId="0" xfId="0" applyNumberFormat="1" applyFont="1" applyFill="1" applyAlignment="1" applyProtection="1">
      <alignment vertical="top"/>
      <protection locked="0"/>
    </xf>
    <xf numFmtId="0" fontId="7" fillId="0" borderId="0" xfId="0" applyFont="1" applyAlignment="1">
      <alignment vertical="top"/>
    </xf>
    <xf numFmtId="3" fontId="4" fillId="0" borderId="0" xfId="0" applyNumberFormat="1" applyFont="1" applyAlignment="1">
      <alignment vertical="top"/>
    </xf>
    <xf numFmtId="0" fontId="13" fillId="0" borderId="0" xfId="0" applyFont="1" applyAlignment="1">
      <alignment vertical="top"/>
    </xf>
    <xf numFmtId="3" fontId="6" fillId="0" borderId="0" xfId="0" applyNumberFormat="1" applyFont="1" applyAlignment="1">
      <alignment vertical="top"/>
    </xf>
    <xf numFmtId="3" fontId="8" fillId="0" borderId="0" xfId="0" applyNumberFormat="1" applyFont="1" applyAlignment="1">
      <alignment vertical="top"/>
    </xf>
    <xf numFmtId="3" fontId="4" fillId="0" borderId="31" xfId="0" applyNumberFormat="1" applyFont="1" applyBorder="1" applyAlignment="1">
      <alignment vertical="center"/>
    </xf>
    <xf numFmtId="3" fontId="4" fillId="0" borderId="53" xfId="0" applyNumberFormat="1" applyFont="1" applyBorder="1" applyAlignment="1">
      <alignment vertical="center"/>
    </xf>
    <xf numFmtId="3" fontId="4" fillId="0" borderId="32" xfId="0" applyNumberFormat="1" applyFont="1" applyBorder="1" applyAlignment="1">
      <alignment vertical="center"/>
    </xf>
    <xf numFmtId="3" fontId="4" fillId="0" borderId="64" xfId="0" applyNumberFormat="1" applyFont="1" applyBorder="1" applyAlignment="1">
      <alignment vertical="center"/>
    </xf>
    <xf numFmtId="3" fontId="4" fillId="0" borderId="62" xfId="0" applyNumberFormat="1" applyFont="1" applyBorder="1" applyAlignment="1">
      <alignment vertical="center"/>
    </xf>
    <xf numFmtId="3" fontId="29" fillId="0" borderId="0" xfId="0" applyNumberFormat="1" applyFont="1" applyAlignment="1">
      <alignment vertical="center"/>
    </xf>
    <xf numFmtId="3" fontId="9" fillId="2" borderId="0" xfId="0" applyNumberFormat="1" applyFont="1" applyFill="1" applyAlignment="1" applyProtection="1">
      <alignment vertical="center"/>
      <protection locked="0"/>
    </xf>
    <xf numFmtId="3" fontId="4" fillId="2" borderId="0" xfId="0" applyNumberFormat="1" applyFont="1" applyFill="1" applyAlignment="1">
      <alignment vertical="center"/>
    </xf>
    <xf numFmtId="3" fontId="4" fillId="0" borderId="0" xfId="0" applyNumberFormat="1" applyFont="1" applyAlignment="1" applyProtection="1">
      <alignment horizontal="right" vertical="center"/>
      <protection locked="0"/>
    </xf>
    <xf numFmtId="3" fontId="6" fillId="0" borderId="0" xfId="0" applyNumberFormat="1" applyFont="1"/>
    <xf numFmtId="3" fontId="8" fillId="0" borderId="0" xfId="0" applyNumberFormat="1" applyFont="1"/>
    <xf numFmtId="3" fontId="32" fillId="0" borderId="31" xfId="0" applyNumberFormat="1" applyFont="1" applyBorder="1" applyAlignment="1">
      <alignment horizontal="center" vertical="center"/>
    </xf>
    <xf numFmtId="3" fontId="32" fillId="0" borderId="15" xfId="0" applyNumberFormat="1" applyFont="1" applyBorder="1" applyAlignment="1">
      <alignment horizontal="center" vertical="center"/>
    </xf>
    <xf numFmtId="3" fontId="32" fillId="0" borderId="16" xfId="0" applyNumberFormat="1" applyFont="1" applyBorder="1" applyAlignment="1">
      <alignment horizontal="center" vertical="center"/>
    </xf>
    <xf numFmtId="3" fontId="32" fillId="0" borderId="36" xfId="0" applyNumberFormat="1" applyFont="1" applyBorder="1" applyAlignment="1" applyProtection="1">
      <alignment vertical="center"/>
      <protection locked="0"/>
    </xf>
    <xf numFmtId="3" fontId="33" fillId="0" borderId="6" xfId="0" applyNumberFormat="1" applyFont="1" applyBorder="1" applyAlignment="1" applyProtection="1">
      <alignment horizontal="left" vertical="center"/>
      <protection locked="0"/>
    </xf>
    <xf numFmtId="3" fontId="32" fillId="0" borderId="37" xfId="0" applyNumberFormat="1" applyFont="1" applyBorder="1" applyAlignment="1" applyProtection="1">
      <alignment vertical="center"/>
      <protection locked="0"/>
    </xf>
    <xf numFmtId="3" fontId="33" fillId="0" borderId="10" xfId="0" applyNumberFormat="1" applyFont="1" applyBorder="1" applyAlignment="1" applyProtection="1">
      <alignment horizontal="left" vertical="center"/>
      <protection locked="0"/>
    </xf>
    <xf numFmtId="3" fontId="32" fillId="0" borderId="37" xfId="0" applyNumberFormat="1" applyFont="1" applyBorder="1" applyAlignment="1" applyProtection="1">
      <alignment horizontal="left" vertical="center"/>
      <protection locked="0"/>
    </xf>
    <xf numFmtId="3" fontId="32" fillId="0" borderId="25" xfId="0" applyNumberFormat="1" applyFont="1" applyBorder="1" applyAlignment="1" applyProtection="1">
      <alignment horizontal="left" vertical="center"/>
      <protection locked="0"/>
    </xf>
    <xf numFmtId="3" fontId="33" fillId="0" borderId="23" xfId="0" applyNumberFormat="1" applyFont="1" applyBorder="1" applyAlignment="1" applyProtection="1">
      <alignment horizontal="left" vertical="center"/>
      <protection locked="0"/>
    </xf>
    <xf numFmtId="3" fontId="33" fillId="0" borderId="6" xfId="0" applyNumberFormat="1" applyFont="1" applyBorder="1" applyAlignment="1" applyProtection="1">
      <alignment vertical="center"/>
      <protection locked="0"/>
    </xf>
    <xf numFmtId="3" fontId="33" fillId="0" borderId="10" xfId="0" applyNumberFormat="1" applyFont="1" applyBorder="1" applyAlignment="1" applyProtection="1">
      <alignment vertical="center"/>
      <protection locked="0"/>
    </xf>
    <xf numFmtId="3" fontId="32" fillId="0" borderId="37" xfId="0" applyNumberFormat="1" applyFont="1" applyBorder="1" applyAlignment="1">
      <alignment vertical="center"/>
    </xf>
    <xf numFmtId="3" fontId="33" fillId="0" borderId="10" xfId="0" applyNumberFormat="1" applyFont="1" applyBorder="1" applyAlignment="1">
      <alignment vertical="center"/>
    </xf>
    <xf numFmtId="3" fontId="32" fillId="0" borderId="25" xfId="0" applyNumberFormat="1" applyFont="1" applyBorder="1" applyAlignment="1">
      <alignment vertical="center"/>
    </xf>
    <xf numFmtId="3" fontId="33" fillId="0" borderId="23" xfId="0" applyNumberFormat="1" applyFont="1" applyBorder="1" applyAlignment="1">
      <alignment vertical="center"/>
    </xf>
    <xf numFmtId="3" fontId="32" fillId="0" borderId="30" xfId="0" applyNumberFormat="1" applyFont="1" applyBorder="1" applyAlignment="1">
      <alignment vertical="center"/>
    </xf>
    <xf numFmtId="3" fontId="33" fillId="0" borderId="55" xfId="0" applyNumberFormat="1" applyFont="1" applyBorder="1" applyAlignment="1">
      <alignment vertical="center"/>
    </xf>
    <xf numFmtId="3" fontId="34" fillId="0" borderId="7" xfId="0" applyNumberFormat="1" applyFont="1" applyBorder="1" applyAlignment="1">
      <alignment horizontal="right" vertical="center"/>
    </xf>
    <xf numFmtId="3" fontId="34" fillId="0" borderId="11" xfId="0" applyNumberFormat="1" applyFont="1" applyBorder="1" applyAlignment="1" applyProtection="1">
      <alignment horizontal="right" vertical="center"/>
      <protection locked="0"/>
    </xf>
    <xf numFmtId="3" fontId="34" fillId="0" borderId="11" xfId="0" applyNumberFormat="1" applyFont="1" applyBorder="1" applyAlignment="1">
      <alignment horizontal="right" vertical="center"/>
    </xf>
    <xf numFmtId="3" fontId="34" fillId="0" borderId="12" xfId="0" applyNumberFormat="1" applyFont="1" applyBorder="1" applyAlignment="1">
      <alignment horizontal="right" vertical="center"/>
    </xf>
    <xf numFmtId="3" fontId="34" fillId="0" borderId="51" xfId="0" applyNumberFormat="1" applyFont="1" applyBorder="1" applyAlignment="1" applyProtection="1">
      <alignment horizontal="right" vertical="center"/>
      <protection locked="0"/>
    </xf>
    <xf numFmtId="3" fontId="34" fillId="0" borderId="51" xfId="0" applyNumberFormat="1" applyFont="1" applyBorder="1" applyAlignment="1">
      <alignment horizontal="right" vertical="center"/>
    </xf>
    <xf numFmtId="3" fontId="34" fillId="0" borderId="26" xfId="0" applyNumberFormat="1" applyFont="1" applyBorder="1" applyAlignment="1">
      <alignment horizontal="right" vertical="center"/>
    </xf>
    <xf numFmtId="3" fontId="34" fillId="0" borderId="46" xfId="0" applyNumberFormat="1" applyFont="1" applyBorder="1" applyAlignment="1">
      <alignment horizontal="right" vertical="center"/>
    </xf>
    <xf numFmtId="3" fontId="34" fillId="0" borderId="42" xfId="0" applyNumberFormat="1" applyFont="1" applyBorder="1" applyAlignment="1">
      <alignment horizontal="right" vertical="center"/>
    </xf>
    <xf numFmtId="3" fontId="34" fillId="0" borderId="32" xfId="0" applyNumberFormat="1" applyFont="1" applyBorder="1" applyAlignment="1">
      <alignment horizontal="right" vertical="center"/>
    </xf>
    <xf numFmtId="3" fontId="34" fillId="0" borderId="76" xfId="0" applyNumberFormat="1" applyFont="1" applyBorder="1" applyAlignment="1">
      <alignment horizontal="right" vertical="center"/>
    </xf>
    <xf numFmtId="3" fontId="26" fillId="0" borderId="0" xfId="0" applyNumberFormat="1" applyFont="1"/>
    <xf numFmtId="3" fontId="25" fillId="0" borderId="0" xfId="0" applyNumberFormat="1" applyFont="1" applyAlignment="1">
      <alignment horizontal="left"/>
    </xf>
    <xf numFmtId="0" fontId="0" fillId="0" borderId="0" xfId="0" applyAlignment="1">
      <alignment vertical="center"/>
    </xf>
    <xf numFmtId="3" fontId="6" fillId="2" borderId="0" xfId="0" applyNumberFormat="1" applyFont="1" applyFill="1" applyAlignment="1" applyProtection="1">
      <alignment vertical="center"/>
      <protection locked="0"/>
    </xf>
    <xf numFmtId="3" fontId="8" fillId="2" borderId="0" xfId="0" applyNumberFormat="1" applyFont="1" applyFill="1" applyAlignment="1" applyProtection="1">
      <alignment vertical="center"/>
      <protection locked="0"/>
    </xf>
    <xf numFmtId="3" fontId="4" fillId="2" borderId="10" xfId="0" applyNumberFormat="1" applyFont="1" applyFill="1" applyBorder="1" applyAlignment="1" applyProtection="1">
      <alignment horizontal="left" vertical="center" wrapText="1"/>
      <protection locked="0"/>
    </xf>
    <xf numFmtId="3" fontId="9" fillId="0" borderId="0" xfId="0" applyNumberFormat="1" applyFont="1" applyAlignment="1" applyProtection="1">
      <alignment vertical="center"/>
      <protection locked="0"/>
    </xf>
    <xf numFmtId="3" fontId="4" fillId="0" borderId="0" xfId="0" applyNumberFormat="1" applyFont="1" applyAlignment="1">
      <alignment horizontal="right" vertical="center"/>
    </xf>
    <xf numFmtId="3" fontId="34" fillId="0" borderId="0" xfId="0" applyNumberFormat="1" applyFont="1" applyAlignment="1">
      <alignment horizontal="right" vertical="center"/>
    </xf>
    <xf numFmtId="3" fontId="35" fillId="0" borderId="0" xfId="0" applyNumberFormat="1" applyFont="1" applyAlignment="1">
      <alignment vertical="center"/>
    </xf>
    <xf numFmtId="0" fontId="36" fillId="0" borderId="0" xfId="0" applyFont="1" applyAlignment="1">
      <alignment vertical="center"/>
    </xf>
    <xf numFmtId="3" fontId="37" fillId="0" borderId="0" xfId="0" applyNumberFormat="1" applyFont="1" applyAlignment="1">
      <alignment vertical="center"/>
    </xf>
    <xf numFmtId="1" fontId="5" fillId="2" borderId="0" xfId="0" applyNumberFormat="1" applyFont="1" applyFill="1" applyAlignment="1" applyProtection="1">
      <alignment horizontal="right" vertical="center"/>
      <protection locked="0"/>
    </xf>
    <xf numFmtId="3" fontId="4" fillId="0" borderId="16" xfId="1" applyNumberFormat="1" applyFont="1" applyBorder="1" applyAlignment="1">
      <alignment horizontal="right" vertical="center"/>
    </xf>
    <xf numFmtId="3" fontId="4" fillId="0" borderId="50" xfId="1" applyNumberFormat="1" applyFont="1" applyBorder="1" applyAlignment="1" applyProtection="1">
      <alignment horizontal="right" vertical="center"/>
      <protection locked="0"/>
    </xf>
    <xf numFmtId="3" fontId="4" fillId="0" borderId="11" xfId="1" applyNumberFormat="1" applyFont="1" applyBorder="1" applyAlignment="1" applyProtection="1">
      <alignment horizontal="right" vertical="center"/>
      <protection locked="0"/>
    </xf>
    <xf numFmtId="3" fontId="4" fillId="0" borderId="79" xfId="1" applyNumberFormat="1" applyFont="1" applyBorder="1" applyAlignment="1" applyProtection="1">
      <alignment horizontal="right" vertical="center"/>
      <protection locked="0"/>
    </xf>
    <xf numFmtId="3" fontId="4" fillId="0" borderId="79" xfId="1" applyNumberFormat="1" applyFont="1" applyBorder="1" applyAlignment="1">
      <alignment vertical="center"/>
    </xf>
    <xf numFmtId="3" fontId="4" fillId="0" borderId="80" xfId="1" applyNumberFormat="1" applyFont="1" applyBorder="1" applyAlignment="1">
      <alignment vertical="center"/>
    </xf>
    <xf numFmtId="3" fontId="4" fillId="0" borderId="65" xfId="1" applyNumberFormat="1" applyFont="1" applyBorder="1" applyAlignment="1" applyProtection="1">
      <alignment horizontal="right" vertical="center"/>
      <protection locked="0"/>
    </xf>
    <xf numFmtId="3" fontId="4" fillId="2" borderId="50" xfId="1" applyNumberFormat="1" applyFont="1" applyFill="1" applyBorder="1" applyAlignment="1" applyProtection="1">
      <alignment vertical="center"/>
      <protection locked="0"/>
    </xf>
    <xf numFmtId="3" fontId="4" fillId="2" borderId="50" xfId="1" applyNumberFormat="1" applyFont="1" applyFill="1" applyBorder="1" applyAlignment="1" applyProtection="1">
      <alignment horizontal="right" vertical="center"/>
      <protection locked="0"/>
    </xf>
    <xf numFmtId="3" fontId="4" fillId="2" borderId="50" xfId="1" applyNumberFormat="1" applyFont="1" applyFill="1" applyBorder="1" applyAlignment="1">
      <alignment vertical="center"/>
    </xf>
    <xf numFmtId="3" fontId="4" fillId="0" borderId="59" xfId="1" applyNumberFormat="1" applyFont="1" applyBorder="1" applyAlignment="1" applyProtection="1">
      <alignment horizontal="right" vertical="center"/>
      <protection locked="0"/>
    </xf>
    <xf numFmtId="0" fontId="38" fillId="0" borderId="0" xfId="0" applyFont="1"/>
    <xf numFmtId="49" fontId="38" fillId="0" borderId="0" xfId="0" applyNumberFormat="1" applyFont="1"/>
    <xf numFmtId="3" fontId="3" fillId="0" borderId="0" xfId="0" applyNumberFormat="1" applyFont="1" applyAlignment="1">
      <alignment vertical="center"/>
    </xf>
    <xf numFmtId="0" fontId="39" fillId="0" borderId="0" xfId="0" applyFont="1"/>
    <xf numFmtId="0" fontId="31" fillId="0" borderId="0" xfId="0" applyFont="1"/>
    <xf numFmtId="3" fontId="40" fillId="2" borderId="0" xfId="0" applyNumberFormat="1" applyFont="1" applyFill="1" applyAlignment="1" applyProtection="1">
      <alignment vertical="center"/>
      <protection locked="0"/>
    </xf>
    <xf numFmtId="1" fontId="40" fillId="2" borderId="0" xfId="0" applyNumberFormat="1" applyFont="1" applyFill="1" applyAlignment="1" applyProtection="1">
      <alignment horizontal="right" vertical="center"/>
      <protection locked="0"/>
    </xf>
    <xf numFmtId="3" fontId="40" fillId="0" borderId="0" xfId="0" applyNumberFormat="1" applyFont="1" applyAlignment="1" applyProtection="1">
      <alignment vertical="center"/>
      <protection locked="0"/>
    </xf>
    <xf numFmtId="3" fontId="41" fillId="0" borderId="0" xfId="0" applyNumberFormat="1" applyFont="1" applyAlignment="1" applyProtection="1">
      <alignment vertical="center"/>
      <protection locked="0"/>
    </xf>
    <xf numFmtId="3" fontId="6" fillId="0" borderId="0" xfId="0" applyNumberFormat="1" applyFont="1" applyAlignment="1" applyProtection="1">
      <alignment horizontal="right" vertical="center"/>
      <protection locked="0"/>
    </xf>
    <xf numFmtId="3" fontId="6" fillId="0" borderId="0" xfId="0" applyNumberFormat="1" applyFont="1" applyAlignment="1">
      <alignment horizontal="right" vertical="center"/>
    </xf>
    <xf numFmtId="0" fontId="22" fillId="0" borderId="0" xfId="0" applyFont="1" applyAlignment="1">
      <alignment vertical="top"/>
    </xf>
    <xf numFmtId="0" fontId="39" fillId="0" borderId="0" xfId="0" applyFont="1" applyAlignment="1">
      <alignment vertical="center"/>
    </xf>
    <xf numFmtId="3" fontId="4" fillId="0" borderId="11" xfId="0" applyNumberFormat="1" applyFont="1" applyBorder="1" applyAlignment="1">
      <alignment vertical="center"/>
    </xf>
    <xf numFmtId="3" fontId="4" fillId="0" borderId="59" xfId="0" applyNumberFormat="1" applyFont="1" applyBorder="1" applyAlignment="1">
      <alignment vertical="center"/>
    </xf>
    <xf numFmtId="3" fontId="5" fillId="0" borderId="55" xfId="0" applyNumberFormat="1" applyFont="1" applyBorder="1" applyAlignment="1">
      <alignment vertical="center"/>
    </xf>
    <xf numFmtId="3" fontId="5" fillId="0" borderId="15" xfId="0" applyNumberFormat="1" applyFont="1" applyBorder="1" applyAlignment="1">
      <alignment horizontal="left" vertical="top"/>
    </xf>
    <xf numFmtId="3" fontId="9" fillId="0" borderId="15" xfId="0" applyNumberFormat="1" applyFont="1" applyBorder="1" applyAlignment="1">
      <alignment horizontal="left" vertical="top"/>
    </xf>
    <xf numFmtId="3" fontId="5" fillId="0" borderId="14" xfId="0" applyNumberFormat="1" applyFont="1" applyBorder="1" applyAlignment="1">
      <alignment horizontal="left" vertical="top"/>
    </xf>
    <xf numFmtId="3" fontId="42" fillId="0" borderId="22" xfId="0" applyNumberFormat="1" applyFont="1" applyBorder="1" applyAlignment="1">
      <alignment vertical="center"/>
    </xf>
    <xf numFmtId="3" fontId="42" fillId="0" borderId="23" xfId="0" applyNumberFormat="1" applyFont="1" applyBorder="1" applyAlignment="1">
      <alignment vertical="center"/>
    </xf>
    <xf numFmtId="3" fontId="34" fillId="0" borderId="61" xfId="0" applyNumberFormat="1" applyFont="1" applyBorder="1" applyAlignment="1">
      <alignment horizontal="right" vertical="center"/>
    </xf>
    <xf numFmtId="0" fontId="13" fillId="0" borderId="26" xfId="0" applyFont="1" applyBorder="1" applyAlignment="1">
      <alignment horizontal="center" vertical="center"/>
    </xf>
    <xf numFmtId="3" fontId="3" fillId="2" borderId="71" xfId="0" applyNumberFormat="1" applyFont="1" applyFill="1" applyBorder="1" applyAlignment="1" applyProtection="1">
      <alignment vertical="center"/>
      <protection locked="0"/>
    </xf>
    <xf numFmtId="0" fontId="13" fillId="0" borderId="16" xfId="0" applyFont="1" applyBorder="1" applyAlignment="1">
      <alignment horizontal="center" vertical="center"/>
    </xf>
    <xf numFmtId="3" fontId="5" fillId="2" borderId="14" xfId="0" applyNumberFormat="1" applyFont="1" applyFill="1" applyBorder="1" applyAlignment="1" applyProtection="1">
      <alignment horizontal="center" vertical="center"/>
      <protection locked="0"/>
    </xf>
    <xf numFmtId="0" fontId="13" fillId="0" borderId="15" xfId="0" applyFont="1" applyBorder="1" applyAlignment="1">
      <alignment horizontal="center" vertical="center"/>
    </xf>
    <xf numFmtId="3" fontId="5" fillId="2" borderId="66" xfId="0" applyNumberFormat="1" applyFont="1" applyFill="1" applyBorder="1" applyAlignment="1" applyProtection="1">
      <alignment horizontal="center" vertical="center"/>
      <protection locked="0"/>
    </xf>
    <xf numFmtId="0" fontId="0" fillId="0" borderId="15" xfId="0" applyBorder="1"/>
    <xf numFmtId="3" fontId="4" fillId="0" borderId="66" xfId="0" applyNumberFormat="1" applyFont="1" applyBorder="1" applyAlignment="1">
      <alignment vertical="center"/>
    </xf>
    <xf numFmtId="0" fontId="11" fillId="0" borderId="28" xfId="0" applyFont="1" applyBorder="1" applyAlignment="1">
      <alignment vertical="center"/>
    </xf>
    <xf numFmtId="0" fontId="11" fillId="0" borderId="22" xfId="0" applyFont="1" applyBorder="1" applyAlignment="1">
      <alignment vertical="center"/>
    </xf>
    <xf numFmtId="0" fontId="11" fillId="0" borderId="0" xfId="0" applyFont="1" applyAlignment="1">
      <alignment vertical="center"/>
    </xf>
    <xf numFmtId="0" fontId="11" fillId="0" borderId="16" xfId="0" applyFont="1" applyBorder="1" applyAlignment="1">
      <alignment vertical="center"/>
    </xf>
    <xf numFmtId="1" fontId="9" fillId="2" borderId="53" xfId="0" applyNumberFormat="1" applyFont="1" applyFill="1" applyBorder="1" applyAlignment="1" applyProtection="1">
      <alignment horizontal="center" vertical="center"/>
      <protection locked="0"/>
    </xf>
    <xf numFmtId="0" fontId="1" fillId="2" borderId="25" xfId="0" applyFont="1" applyFill="1" applyBorder="1"/>
    <xf numFmtId="3" fontId="44" fillId="0" borderId="27" xfId="0" applyNumberFormat="1" applyFont="1" applyBorder="1" applyAlignment="1" applyProtection="1">
      <alignment vertical="center"/>
      <protection locked="0"/>
    </xf>
    <xf numFmtId="3" fontId="44" fillId="0" borderId="28" xfId="0" applyNumberFormat="1" applyFont="1" applyBorder="1" applyAlignment="1" applyProtection="1">
      <alignment vertical="center"/>
      <protection locked="0"/>
    </xf>
    <xf numFmtId="3" fontId="44" fillId="0" borderId="33" xfId="0" applyNumberFormat="1" applyFont="1" applyBorder="1" applyAlignment="1" applyProtection="1">
      <alignment vertical="center"/>
      <protection locked="0"/>
    </xf>
    <xf numFmtId="3" fontId="44" fillId="0" borderId="13" xfId="0" applyNumberFormat="1" applyFont="1" applyBorder="1" applyAlignment="1" applyProtection="1">
      <alignment vertical="center"/>
      <protection locked="0"/>
    </xf>
    <xf numFmtId="3" fontId="44" fillId="0" borderId="0" xfId="0" applyNumberFormat="1" applyFont="1" applyAlignment="1" applyProtection="1">
      <alignment vertical="center"/>
      <protection locked="0"/>
    </xf>
    <xf numFmtId="3" fontId="44" fillId="0" borderId="16" xfId="0" applyNumberFormat="1" applyFont="1" applyBorder="1" applyAlignment="1" applyProtection="1">
      <alignment vertical="center"/>
      <protection locked="0"/>
    </xf>
    <xf numFmtId="3" fontId="44" fillId="0" borderId="29" xfId="0" applyNumberFormat="1" applyFont="1" applyBorder="1" applyAlignment="1" applyProtection="1">
      <alignment vertical="center"/>
      <protection locked="0"/>
    </xf>
    <xf numFmtId="3" fontId="44" fillId="0" borderId="30" xfId="0" applyNumberFormat="1" applyFont="1" applyBorder="1" applyAlignment="1" applyProtection="1">
      <alignment vertical="center"/>
      <protection locked="0"/>
    </xf>
    <xf numFmtId="3" fontId="44" fillId="0" borderId="76" xfId="0" applyNumberFormat="1" applyFont="1" applyBorder="1" applyAlignment="1" applyProtection="1">
      <alignment vertical="center"/>
      <protection locked="0"/>
    </xf>
    <xf numFmtId="3" fontId="44" fillId="6" borderId="27" xfId="0" applyNumberFormat="1" applyFont="1" applyFill="1" applyBorder="1" applyAlignment="1" applyProtection="1">
      <alignment vertical="center"/>
      <protection locked="0"/>
    </xf>
    <xf numFmtId="3" fontId="44" fillId="6" borderId="28" xfId="0" applyNumberFormat="1" applyFont="1" applyFill="1" applyBorder="1" applyAlignment="1" applyProtection="1">
      <alignment vertical="center"/>
      <protection locked="0"/>
    </xf>
    <xf numFmtId="3" fontId="44" fillId="6" borderId="33" xfId="0" applyNumberFormat="1" applyFont="1" applyFill="1" applyBorder="1" applyAlignment="1" applyProtection="1">
      <alignment vertical="center"/>
      <protection locked="0"/>
    </xf>
    <xf numFmtId="3" fontId="44" fillId="6" borderId="13" xfId="0" applyNumberFormat="1" applyFont="1" applyFill="1" applyBorder="1" applyAlignment="1" applyProtection="1">
      <alignment vertical="center"/>
      <protection locked="0"/>
    </xf>
    <xf numFmtId="3" fontId="44" fillId="6" borderId="0" xfId="0" applyNumberFormat="1" applyFont="1" applyFill="1" applyAlignment="1" applyProtection="1">
      <alignment vertical="center"/>
      <protection locked="0"/>
    </xf>
    <xf numFmtId="3" fontId="44" fillId="6" borderId="16" xfId="0" applyNumberFormat="1" applyFont="1" applyFill="1" applyBorder="1" applyAlignment="1" applyProtection="1">
      <alignment vertical="center"/>
      <protection locked="0"/>
    </xf>
    <xf numFmtId="3" fontId="44" fillId="6" borderId="29" xfId="0" applyNumberFormat="1" applyFont="1" applyFill="1" applyBorder="1" applyAlignment="1" applyProtection="1">
      <alignment vertical="center"/>
      <protection locked="0"/>
    </xf>
    <xf numFmtId="3" fontId="44" fillId="6" borderId="30" xfId="0" applyNumberFormat="1" applyFont="1" applyFill="1" applyBorder="1" applyAlignment="1" applyProtection="1">
      <alignment vertical="center"/>
      <protection locked="0"/>
    </xf>
    <xf numFmtId="3" fontId="44" fillId="6" borderId="76" xfId="0" applyNumberFormat="1" applyFont="1" applyFill="1" applyBorder="1" applyAlignment="1" applyProtection="1">
      <alignment vertical="center"/>
      <protection locked="0"/>
    </xf>
    <xf numFmtId="3" fontId="44" fillId="6" borderId="27" xfId="0" applyNumberFormat="1" applyFont="1" applyFill="1" applyBorder="1" applyAlignment="1">
      <alignment vertical="center"/>
    </xf>
    <xf numFmtId="3" fontId="44" fillId="6" borderId="28" xfId="0" applyNumberFormat="1" applyFont="1" applyFill="1" applyBorder="1" applyAlignment="1">
      <alignment vertical="center"/>
    </xf>
    <xf numFmtId="3" fontId="44" fillId="6" borderId="33" xfId="0" applyNumberFormat="1" applyFont="1" applyFill="1" applyBorder="1" applyAlignment="1">
      <alignment vertical="center"/>
    </xf>
    <xf numFmtId="3" fontId="44" fillId="6" borderId="13" xfId="0" applyNumberFormat="1" applyFont="1" applyFill="1" applyBorder="1" applyAlignment="1">
      <alignment vertical="center"/>
    </xf>
    <xf numFmtId="3" fontId="44" fillId="6" borderId="0" xfId="0" applyNumberFormat="1" applyFont="1" applyFill="1" applyAlignment="1">
      <alignment vertical="center"/>
    </xf>
    <xf numFmtId="3" fontId="44" fillId="6" borderId="16" xfId="0" applyNumberFormat="1" applyFont="1" applyFill="1" applyBorder="1" applyAlignment="1">
      <alignment vertical="center"/>
    </xf>
    <xf numFmtId="3" fontId="45" fillId="6" borderId="13" xfId="0" applyNumberFormat="1" applyFont="1" applyFill="1" applyBorder="1" applyAlignment="1">
      <alignment vertical="center"/>
    </xf>
    <xf numFmtId="3" fontId="45" fillId="6" borderId="0" xfId="0" applyNumberFormat="1" applyFont="1" applyFill="1" applyAlignment="1">
      <alignment vertical="center"/>
    </xf>
    <xf numFmtId="3" fontId="45" fillId="6" borderId="16" xfId="0" applyNumberFormat="1" applyFont="1" applyFill="1" applyBorder="1" applyAlignment="1">
      <alignment vertical="center"/>
    </xf>
    <xf numFmtId="3" fontId="45" fillId="6" borderId="29" xfId="0" applyNumberFormat="1" applyFont="1" applyFill="1" applyBorder="1" applyAlignment="1">
      <alignment vertical="center"/>
    </xf>
    <xf numFmtId="3" fontId="45" fillId="6" borderId="30" xfId="0" applyNumberFormat="1" applyFont="1" applyFill="1" applyBorder="1" applyAlignment="1">
      <alignment vertical="center"/>
    </xf>
    <xf numFmtId="3" fontId="45" fillId="6" borderId="76" xfId="0" applyNumberFormat="1" applyFont="1" applyFill="1" applyBorder="1" applyAlignment="1">
      <alignment vertical="center"/>
    </xf>
    <xf numFmtId="3" fontId="44" fillId="6" borderId="28" xfId="0" applyNumberFormat="1" applyFont="1" applyFill="1" applyBorder="1"/>
    <xf numFmtId="3" fontId="44" fillId="6" borderId="33" xfId="0" applyNumberFormat="1" applyFont="1" applyFill="1" applyBorder="1"/>
    <xf numFmtId="3" fontId="44" fillId="6" borderId="0" xfId="0" applyNumberFormat="1" applyFont="1" applyFill="1"/>
    <xf numFmtId="3" fontId="44" fillId="6" borderId="16" xfId="0" applyNumberFormat="1" applyFont="1" applyFill="1" applyBorder="1"/>
    <xf numFmtId="3" fontId="49" fillId="6" borderId="28" xfId="0" applyNumberFormat="1" applyFont="1" applyFill="1" applyBorder="1" applyAlignment="1">
      <alignment vertical="center"/>
    </xf>
    <xf numFmtId="3" fontId="49" fillId="6" borderId="33" xfId="0" applyNumberFormat="1" applyFont="1" applyFill="1" applyBorder="1" applyAlignment="1">
      <alignment vertical="center"/>
    </xf>
    <xf numFmtId="3" fontId="49" fillId="6" borderId="0" xfId="0" applyNumberFormat="1" applyFont="1" applyFill="1" applyAlignment="1">
      <alignment vertical="center"/>
    </xf>
    <xf numFmtId="3" fontId="49" fillId="6" borderId="16" xfId="0" applyNumberFormat="1" applyFont="1" applyFill="1" applyBorder="1" applyAlignment="1">
      <alignment vertical="center"/>
    </xf>
    <xf numFmtId="0" fontId="31" fillId="6" borderId="0" xfId="0" applyFont="1" applyFill="1" applyAlignment="1">
      <alignment vertical="center"/>
    </xf>
    <xf numFmtId="0" fontId="31" fillId="6" borderId="16" xfId="0" applyFont="1" applyFill="1" applyBorder="1" applyAlignment="1">
      <alignment vertical="center"/>
    </xf>
    <xf numFmtId="3" fontId="45" fillId="6" borderId="13" xfId="0" applyNumberFormat="1" applyFont="1" applyFill="1" applyBorder="1" applyAlignment="1" applyProtection="1">
      <alignment vertical="center" wrapText="1"/>
      <protection locked="0"/>
    </xf>
    <xf numFmtId="3" fontId="45" fillId="6" borderId="0" xfId="0" applyNumberFormat="1" applyFont="1" applyFill="1" applyAlignment="1" applyProtection="1">
      <alignment vertical="center" wrapText="1"/>
      <protection locked="0"/>
    </xf>
    <xf numFmtId="3" fontId="45" fillId="6" borderId="16" xfId="0" applyNumberFormat="1" applyFont="1" applyFill="1" applyBorder="1" applyAlignment="1" applyProtection="1">
      <alignment vertical="center" wrapText="1"/>
      <protection locked="0"/>
    </xf>
    <xf numFmtId="3" fontId="5" fillId="2" borderId="71" xfId="0" applyNumberFormat="1" applyFont="1" applyFill="1" applyBorder="1" applyAlignment="1" applyProtection="1">
      <alignment vertical="center"/>
      <protection locked="0"/>
    </xf>
    <xf numFmtId="0" fontId="14" fillId="0" borderId="0" xfId="0" applyFont="1" applyAlignment="1">
      <alignment vertical="center"/>
    </xf>
    <xf numFmtId="0" fontId="14" fillId="0" borderId="14" xfId="0" applyFont="1" applyBorder="1" applyAlignment="1">
      <alignment vertical="center"/>
    </xf>
    <xf numFmtId="0" fontId="14" fillId="0" borderId="16" xfId="0" applyFont="1" applyBorder="1" applyAlignment="1">
      <alignment vertical="center"/>
    </xf>
    <xf numFmtId="3" fontId="9" fillId="2" borderId="54" xfId="0" applyNumberFormat="1" applyFont="1" applyFill="1" applyBorder="1" applyAlignment="1" applyProtection="1">
      <alignment vertical="center"/>
      <protection locked="0"/>
    </xf>
    <xf numFmtId="0" fontId="15" fillId="0" borderId="25" xfId="0" applyFont="1" applyBorder="1" applyAlignment="1">
      <alignment vertical="center"/>
    </xf>
    <xf numFmtId="0" fontId="15" fillId="0" borderId="23" xfId="0" applyFont="1" applyBorder="1" applyAlignment="1">
      <alignment vertical="center"/>
    </xf>
    <xf numFmtId="3" fontId="4" fillId="2" borderId="10" xfId="0" applyNumberFormat="1" applyFont="1" applyFill="1" applyBorder="1" applyAlignment="1" applyProtection="1">
      <alignment vertical="center" wrapText="1"/>
      <protection locked="0"/>
    </xf>
    <xf numFmtId="3" fontId="45" fillId="0" borderId="13" xfId="0" applyNumberFormat="1" applyFont="1" applyBorder="1" applyAlignment="1" applyProtection="1">
      <alignment vertical="center" wrapText="1"/>
      <protection locked="0"/>
    </xf>
    <xf numFmtId="3" fontId="45" fillId="0" borderId="0" xfId="0" applyNumberFormat="1" applyFont="1" applyAlignment="1" applyProtection="1">
      <alignment vertical="center" wrapText="1"/>
      <protection locked="0"/>
    </xf>
    <xf numFmtId="3" fontId="45" fillId="0" borderId="16" xfId="0" applyNumberFormat="1" applyFont="1" applyBorder="1" applyAlignment="1" applyProtection="1">
      <alignment vertical="center" wrapText="1"/>
      <protection locked="0"/>
    </xf>
    <xf numFmtId="3" fontId="5" fillId="2" borderId="54" xfId="0" applyNumberFormat="1" applyFont="1" applyFill="1" applyBorder="1" applyAlignment="1" applyProtection="1">
      <alignment vertical="center"/>
      <protection locked="0"/>
    </xf>
    <xf numFmtId="0" fontId="14" fillId="0" borderId="25" xfId="0" applyFont="1" applyBorder="1" applyAlignment="1">
      <alignment vertical="center"/>
    </xf>
    <xf numFmtId="0" fontId="14" fillId="0" borderId="26" xfId="0" applyFont="1" applyBorder="1" applyAlignment="1">
      <alignment vertical="center"/>
    </xf>
    <xf numFmtId="0" fontId="27" fillId="6" borderId="0" xfId="0" applyFont="1" applyFill="1" applyAlignment="1">
      <alignment vertical="center"/>
    </xf>
    <xf numFmtId="0" fontId="27" fillId="6" borderId="16" xfId="0" applyFont="1" applyFill="1" applyBorder="1" applyAlignment="1">
      <alignment vertical="center"/>
    </xf>
    <xf numFmtId="0" fontId="28" fillId="6" borderId="30" xfId="0" applyFont="1" applyFill="1" applyBorder="1" applyAlignment="1">
      <alignment vertical="center"/>
    </xf>
    <xf numFmtId="0" fontId="28" fillId="6" borderId="76" xfId="0" applyFont="1" applyFill="1" applyBorder="1" applyAlignment="1">
      <alignment vertical="center"/>
    </xf>
    <xf numFmtId="0" fontId="28" fillId="6" borderId="0" xfId="0" applyFont="1" applyFill="1"/>
    <xf numFmtId="0" fontId="28" fillId="6" borderId="16" xfId="0" applyFont="1" applyFill="1" applyBorder="1"/>
    <xf numFmtId="0" fontId="28" fillId="6" borderId="30" xfId="0" applyFont="1" applyFill="1" applyBorder="1"/>
    <xf numFmtId="0" fontId="28" fillId="6" borderId="76" xfId="0" applyFont="1" applyFill="1" applyBorder="1"/>
    <xf numFmtId="0" fontId="47" fillId="6" borderId="0" xfId="0" applyFont="1" applyFill="1" applyAlignment="1">
      <alignment vertical="center"/>
    </xf>
    <xf numFmtId="0" fontId="47" fillId="6" borderId="16" xfId="0" applyFont="1" applyFill="1" applyBorder="1" applyAlignment="1">
      <alignment vertical="center"/>
    </xf>
    <xf numFmtId="0" fontId="48" fillId="6" borderId="30" xfId="0" applyFont="1" applyFill="1" applyBorder="1" applyAlignment="1">
      <alignment vertical="center"/>
    </xf>
    <xf numFmtId="0" fontId="48" fillId="6" borderId="76" xfId="0" applyFont="1" applyFill="1" applyBorder="1" applyAlignment="1">
      <alignment vertical="center"/>
    </xf>
    <xf numFmtId="3" fontId="5" fillId="0" borderId="35" xfId="0" applyNumberFormat="1" applyFont="1" applyBorder="1" applyAlignment="1">
      <alignment vertical="center" wrapText="1"/>
    </xf>
    <xf numFmtId="3" fontId="5" fillId="0" borderId="51" xfId="0" applyNumberFormat="1" applyFont="1" applyBorder="1" applyAlignment="1">
      <alignment vertical="center" wrapText="1"/>
    </xf>
    <xf numFmtId="3" fontId="42" fillId="0" borderId="35" xfId="0" applyNumberFormat="1" applyFont="1" applyBorder="1" applyAlignment="1">
      <alignment vertical="center" wrapText="1"/>
    </xf>
    <xf numFmtId="3" fontId="42" fillId="0" borderId="51" xfId="0" applyNumberFormat="1" applyFont="1" applyBorder="1" applyAlignment="1">
      <alignment vertical="center" wrapText="1"/>
    </xf>
    <xf numFmtId="3" fontId="32" fillId="0" borderId="77" xfId="0" applyNumberFormat="1" applyFont="1" applyBorder="1" applyAlignment="1">
      <alignment vertical="center"/>
    </xf>
    <xf numFmtId="3" fontId="32" fillId="0" borderId="0" xfId="0" applyNumberFormat="1" applyFont="1" applyAlignment="1">
      <alignment vertical="center"/>
    </xf>
    <xf numFmtId="3" fontId="32" fillId="0" borderId="71" xfId="0" applyNumberFormat="1" applyFont="1" applyBorder="1" applyAlignment="1">
      <alignment vertical="center"/>
    </xf>
    <xf numFmtId="3" fontId="32" fillId="0" borderId="14" xfId="0" applyNumberFormat="1" applyFont="1" applyBorder="1" applyAlignment="1">
      <alignment vertical="center"/>
    </xf>
    <xf numFmtId="3" fontId="33" fillId="0" borderId="71" xfId="0" applyNumberFormat="1" applyFont="1" applyBorder="1" applyAlignment="1">
      <alignment vertical="center"/>
    </xf>
    <xf numFmtId="3" fontId="33" fillId="0" borderId="0" xfId="0" applyNumberFormat="1" applyFont="1" applyAlignment="1">
      <alignment vertical="center"/>
    </xf>
    <xf numFmtId="3" fontId="33" fillId="0" borderId="16" xfId="0" applyNumberFormat="1" applyFont="1" applyBorder="1" applyAlignment="1">
      <alignment vertical="center"/>
    </xf>
    <xf numFmtId="3" fontId="33" fillId="0" borderId="54" xfId="0" applyNumberFormat="1" applyFont="1" applyBorder="1" applyAlignment="1">
      <alignment vertical="center"/>
    </xf>
    <xf numFmtId="3" fontId="33" fillId="0" borderId="25" xfId="0" applyNumberFormat="1" applyFont="1" applyBorder="1" applyAlignment="1">
      <alignment vertical="center"/>
    </xf>
    <xf numFmtId="3" fontId="33" fillId="0" borderId="26" xfId="0" applyNumberFormat="1" applyFont="1" applyBorder="1" applyAlignment="1">
      <alignment vertical="center"/>
    </xf>
    <xf numFmtId="3" fontId="45" fillId="6" borderId="13" xfId="0" applyNumberFormat="1" applyFont="1" applyFill="1" applyBorder="1" applyAlignment="1" applyProtection="1">
      <alignment vertical="center"/>
      <protection locked="0"/>
    </xf>
    <xf numFmtId="3" fontId="45" fillId="6" borderId="0" xfId="0" applyNumberFormat="1" applyFont="1" applyFill="1" applyAlignment="1" applyProtection="1">
      <alignment vertical="center"/>
      <protection locked="0"/>
    </xf>
    <xf numFmtId="0" fontId="28" fillId="6" borderId="0" xfId="0" applyFont="1" applyFill="1" applyAlignment="1">
      <alignment vertical="center"/>
    </xf>
    <xf numFmtId="0" fontId="28" fillId="6" borderId="16" xfId="0" applyFont="1" applyFill="1" applyBorder="1" applyAlignment="1">
      <alignment vertical="center"/>
    </xf>
    <xf numFmtId="3" fontId="45" fillId="6" borderId="29" xfId="0" applyNumberFormat="1" applyFont="1" applyFill="1" applyBorder="1" applyAlignment="1" applyProtection="1">
      <alignment vertical="center"/>
      <protection locked="0"/>
    </xf>
    <xf numFmtId="3" fontId="45" fillId="6" borderId="30" xfId="0" applyNumberFormat="1" applyFont="1" applyFill="1" applyBorder="1" applyAlignment="1" applyProtection="1">
      <alignment vertical="center"/>
      <protection locked="0"/>
    </xf>
    <xf numFmtId="0" fontId="27" fillId="6" borderId="30" xfId="0" applyFont="1" applyFill="1" applyBorder="1" applyAlignment="1">
      <alignment vertical="center"/>
    </xf>
    <xf numFmtId="0" fontId="27" fillId="6" borderId="76" xfId="0" applyFont="1" applyFill="1" applyBorder="1" applyAlignment="1">
      <alignment vertical="center"/>
    </xf>
    <xf numFmtId="0" fontId="0" fillId="0" borderId="14" xfId="0" applyBorder="1" applyAlignment="1">
      <alignment vertical="center"/>
    </xf>
    <xf numFmtId="3" fontId="9" fillId="2" borderId="54" xfId="0" applyNumberFormat="1" applyFont="1" applyFill="1" applyBorder="1" applyAlignment="1" applyProtection="1">
      <alignment vertical="center" wrapText="1"/>
      <protection locked="0"/>
    </xf>
    <xf numFmtId="0" fontId="15" fillId="0" borderId="25" xfId="0" applyFont="1" applyBorder="1" applyAlignment="1">
      <alignment vertical="center" wrapText="1"/>
    </xf>
    <xf numFmtId="0" fontId="15" fillId="0" borderId="23" xfId="0" applyFont="1" applyBorder="1" applyAlignment="1">
      <alignment vertical="center" wrapText="1"/>
    </xf>
    <xf numFmtId="3" fontId="45" fillId="6" borderId="29" xfId="0" applyNumberFormat="1" applyFont="1" applyFill="1" applyBorder="1" applyAlignment="1">
      <alignment vertical="center" wrapText="1"/>
    </xf>
    <xf numFmtId="0" fontId="28" fillId="6" borderId="30" xfId="0" applyFont="1" applyFill="1" applyBorder="1" applyAlignment="1">
      <alignment vertical="center" wrapText="1"/>
    </xf>
    <xf numFmtId="0" fontId="28" fillId="6" borderId="76" xfId="0" applyFont="1" applyFill="1" applyBorder="1" applyAlignment="1">
      <alignment vertical="center" wrapText="1"/>
    </xf>
    <xf numFmtId="0" fontId="31" fillId="6" borderId="30" xfId="0" applyFont="1" applyFill="1" applyBorder="1" applyAlignment="1">
      <alignment vertical="center"/>
    </xf>
    <xf numFmtId="0" fontId="31" fillId="6" borderId="76" xfId="0" applyFont="1" applyFill="1" applyBorder="1" applyAlignment="1">
      <alignment vertical="center"/>
    </xf>
    <xf numFmtId="3" fontId="5" fillId="2" borderId="77" xfId="0" applyNumberFormat="1" applyFont="1" applyFill="1" applyBorder="1" applyAlignment="1" applyProtection="1">
      <alignment vertical="center"/>
      <protection locked="0"/>
    </xf>
    <xf numFmtId="0" fontId="14" fillId="0" borderId="28" xfId="0" applyFont="1" applyBorder="1" applyAlignment="1">
      <alignment vertical="center"/>
    </xf>
    <xf numFmtId="0" fontId="14" fillId="0" borderId="33" xfId="0" applyFont="1" applyBorder="1" applyAlignment="1">
      <alignment vertical="center"/>
    </xf>
    <xf numFmtId="3" fontId="5" fillId="0" borderId="62" xfId="0" applyNumberFormat="1" applyFont="1" applyBorder="1" applyAlignment="1">
      <alignment horizontal="center" vertical="center"/>
    </xf>
    <xf numFmtId="3" fontId="18" fillId="0" borderId="45" xfId="0" applyNumberFormat="1" applyFont="1" applyBorder="1" applyAlignment="1">
      <alignment vertical="center"/>
    </xf>
    <xf numFmtId="3" fontId="5" fillId="0" borderId="83" xfId="0" applyNumberFormat="1" applyFont="1" applyBorder="1" applyAlignment="1">
      <alignment vertical="center"/>
    </xf>
    <xf numFmtId="3" fontId="5" fillId="0" borderId="53" xfId="0" applyNumberFormat="1" applyFont="1" applyBorder="1" applyAlignment="1">
      <alignment vertical="center"/>
    </xf>
    <xf numFmtId="1" fontId="5" fillId="0" borderId="86" xfId="0" applyNumberFormat="1" applyFont="1" applyBorder="1" applyAlignment="1" applyProtection="1">
      <alignment horizontal="left" vertical="center"/>
      <protection locked="0"/>
    </xf>
    <xf numFmtId="3" fontId="5" fillId="0" borderId="87" xfId="0" applyNumberFormat="1" applyFont="1" applyBorder="1" applyAlignment="1" applyProtection="1">
      <alignment vertical="center"/>
      <protection locked="0"/>
    </xf>
    <xf numFmtId="3" fontId="9" fillId="0" borderId="88" xfId="0" applyNumberFormat="1" applyFont="1" applyBorder="1" applyAlignment="1" applyProtection="1">
      <alignment horizontal="left" vertical="center"/>
      <protection locked="0"/>
    </xf>
    <xf numFmtId="0" fontId="13" fillId="0" borderId="84" xfId="0" applyFont="1" applyBorder="1"/>
    <xf numFmtId="0" fontId="13" fillId="0" borderId="88" xfId="0" applyFont="1" applyBorder="1"/>
    <xf numFmtId="3" fontId="4" fillId="0" borderId="85" xfId="0" applyNumberFormat="1" applyFont="1" applyBorder="1" applyAlignment="1">
      <alignment horizontal="right" vertical="center"/>
    </xf>
    <xf numFmtId="3" fontId="5" fillId="0" borderId="86" xfId="0" applyNumberFormat="1" applyFont="1" applyBorder="1" applyAlignment="1">
      <alignment vertical="center"/>
    </xf>
    <xf numFmtId="3" fontId="9" fillId="0" borderId="88" xfId="0" applyNumberFormat="1" applyFont="1" applyBorder="1" applyAlignment="1" applyProtection="1">
      <alignment vertical="center"/>
      <protection locked="0"/>
    </xf>
    <xf numFmtId="3" fontId="4" fillId="0" borderId="84" xfId="0" applyNumberFormat="1" applyFont="1" applyBorder="1" applyAlignment="1" applyProtection="1">
      <alignment horizontal="right" vertical="center"/>
      <protection locked="0"/>
    </xf>
    <xf numFmtId="0" fontId="13" fillId="0" borderId="87" xfId="0" applyFont="1" applyBorder="1"/>
    <xf numFmtId="3" fontId="4" fillId="0" borderId="89" xfId="0" applyNumberFormat="1" applyFont="1" applyBorder="1" applyAlignment="1">
      <alignment horizontal="right" vertical="center"/>
    </xf>
    <xf numFmtId="3" fontId="9" fillId="0" borderId="90" xfId="0" applyNumberFormat="1" applyFont="1" applyBorder="1" applyAlignment="1">
      <alignment vertical="center"/>
    </xf>
    <xf numFmtId="3" fontId="5" fillId="0" borderId="91" xfId="0" applyNumberFormat="1" applyFont="1" applyBorder="1" applyAlignment="1">
      <alignment vertical="center"/>
    </xf>
    <xf numFmtId="3" fontId="5" fillId="0" borderId="92" xfId="0" applyNumberFormat="1" applyFont="1" applyBorder="1" applyAlignment="1">
      <alignment vertical="center"/>
    </xf>
    <xf numFmtId="3" fontId="5" fillId="0" borderId="93" xfId="0" applyNumberFormat="1" applyFont="1" applyBorder="1" applyAlignment="1">
      <alignment horizontal="left" vertical="top"/>
    </xf>
    <xf numFmtId="3" fontId="4" fillId="0" borderId="93" xfId="0" applyNumberFormat="1" applyFont="1" applyBorder="1" applyAlignment="1">
      <alignment horizontal="left" vertical="top"/>
    </xf>
    <xf numFmtId="3" fontId="5" fillId="0" borderId="93" xfId="0" applyNumberFormat="1" applyFont="1" applyBorder="1" applyAlignment="1">
      <alignment horizontal="center" vertical="center"/>
    </xf>
    <xf numFmtId="3" fontId="4" fillId="0" borderId="94" xfId="0" applyNumberFormat="1" applyFont="1" applyBorder="1" applyAlignment="1">
      <alignment vertical="center"/>
    </xf>
    <xf numFmtId="3" fontId="5" fillId="0" borderId="13" xfId="0" quotePrefix="1" applyNumberFormat="1" applyFont="1" applyBorder="1" applyAlignment="1">
      <alignment vertical="center"/>
    </xf>
    <xf numFmtId="3" fontId="4" fillId="0" borderId="15" xfId="1" applyNumberFormat="1" applyFont="1" applyBorder="1" applyAlignment="1" applyProtection="1">
      <alignment horizontal="right" vertical="center"/>
      <protection locked="0"/>
    </xf>
    <xf numFmtId="3" fontId="4" fillId="0" borderId="14" xfId="1" applyNumberFormat="1" applyFont="1" applyBorder="1" applyAlignment="1">
      <alignment horizontal="right" vertical="center"/>
    </xf>
    <xf numFmtId="3" fontId="4" fillId="0" borderId="51" xfId="1" applyNumberFormat="1" applyFont="1" applyBorder="1" applyAlignment="1" applyProtection="1">
      <alignment horizontal="right" vertical="center"/>
      <protection locked="0"/>
    </xf>
    <xf numFmtId="3" fontId="5" fillId="0" borderId="95" xfId="0" applyNumberFormat="1" applyFont="1" applyBorder="1" applyAlignment="1">
      <alignment vertical="center"/>
    </xf>
    <xf numFmtId="3" fontId="5" fillId="0" borderId="96" xfId="0" applyNumberFormat="1" applyFont="1" applyBorder="1" applyAlignment="1">
      <alignment vertical="center"/>
    </xf>
    <xf numFmtId="3" fontId="5" fillId="0" borderId="97" xfId="0" applyNumberFormat="1" applyFont="1" applyBorder="1" applyAlignment="1">
      <alignment vertical="center"/>
    </xf>
    <xf numFmtId="3" fontId="4" fillId="0" borderId="98" xfId="1" applyNumberFormat="1" applyFont="1" applyBorder="1" applyAlignment="1" applyProtection="1">
      <alignment horizontal="right" vertical="center"/>
      <protection locked="0"/>
    </xf>
    <xf numFmtId="3" fontId="4" fillId="0" borderId="97" xfId="1" applyNumberFormat="1" applyFont="1" applyBorder="1" applyAlignment="1">
      <alignment horizontal="right" vertical="center"/>
    </xf>
    <xf numFmtId="3" fontId="42" fillId="0" borderId="83" xfId="0" applyNumberFormat="1" applyFont="1" applyBorder="1" applyAlignment="1">
      <alignment vertical="center"/>
    </xf>
    <xf numFmtId="3" fontId="4" fillId="0" borderId="84" xfId="1" applyNumberFormat="1" applyFont="1" applyBorder="1" applyAlignment="1">
      <alignment vertical="center"/>
    </xf>
    <xf numFmtId="3" fontId="4" fillId="0" borderId="85" xfId="1" applyNumberFormat="1" applyFont="1" applyBorder="1" applyAlignment="1">
      <alignment vertical="center"/>
    </xf>
    <xf numFmtId="3" fontId="4" fillId="0" borderId="84" xfId="0" applyNumberFormat="1" applyFont="1" applyBorder="1" applyAlignment="1">
      <alignment vertical="center"/>
    </xf>
    <xf numFmtId="3" fontId="4" fillId="0" borderId="85" xfId="0" applyNumberFormat="1" applyFont="1" applyBorder="1" applyAlignment="1">
      <alignment vertical="center"/>
    </xf>
    <xf numFmtId="3" fontId="9" fillId="0" borderId="88" xfId="0" applyNumberFormat="1" applyFont="1" applyBorder="1" applyAlignment="1">
      <alignment vertical="center"/>
    </xf>
    <xf numFmtId="3" fontId="4" fillId="0" borderId="91" xfId="0" applyNumberFormat="1" applyFont="1" applyBorder="1" applyAlignment="1">
      <alignment vertical="center"/>
    </xf>
    <xf numFmtId="3" fontId="5" fillId="0" borderId="99" xfId="0" applyNumberFormat="1" applyFont="1" applyBorder="1" applyAlignment="1">
      <alignment vertical="center" wrapText="1"/>
    </xf>
    <xf numFmtId="3" fontId="5" fillId="0" borderId="100" xfId="0" applyNumberFormat="1" applyFont="1" applyBorder="1" applyAlignment="1">
      <alignment vertical="center" wrapText="1"/>
    </xf>
    <xf numFmtId="3" fontId="4" fillId="0" borderId="101" xfId="1" applyNumberFormat="1" applyFont="1" applyBorder="1" applyAlignment="1" applyProtection="1">
      <alignment horizontal="right" vertical="center"/>
      <protection locked="0"/>
    </xf>
    <xf numFmtId="3" fontId="4" fillId="0" borderId="102" xfId="1" applyNumberFormat="1" applyFont="1" applyBorder="1" applyAlignment="1">
      <alignment horizontal="right" vertical="center"/>
    </xf>
    <xf numFmtId="1" fontId="4" fillId="2" borderId="105" xfId="0" applyNumberFormat="1" applyFont="1" applyFill="1" applyBorder="1" applyAlignment="1" applyProtection="1">
      <alignment horizontal="right" vertical="center"/>
      <protection locked="0"/>
    </xf>
    <xf numFmtId="3" fontId="1" fillId="2" borderId="104" xfId="0" applyNumberFormat="1" applyFont="1" applyFill="1" applyBorder="1" applyProtection="1">
      <protection locked="0"/>
    </xf>
    <xf numFmtId="3" fontId="34" fillId="0" borderId="103" xfId="0" applyNumberFormat="1" applyFont="1" applyBorder="1" applyAlignment="1">
      <alignment horizontal="right" vertical="center"/>
    </xf>
    <xf numFmtId="3" fontId="5" fillId="0" borderId="106" xfId="0" applyNumberFormat="1" applyFont="1" applyBorder="1" applyAlignment="1">
      <alignment horizontal="center" vertical="center"/>
    </xf>
    <xf numFmtId="3" fontId="4" fillId="0" borderId="103" xfId="1" applyNumberFormat="1" applyFont="1" applyBorder="1" applyAlignment="1" applyProtection="1">
      <alignment horizontal="right" vertical="center"/>
      <protection locked="0"/>
    </xf>
    <xf numFmtId="3" fontId="5" fillId="0" borderId="83" xfId="0" applyNumberFormat="1" applyFont="1" applyBorder="1" applyAlignment="1">
      <alignment horizontal="center" vertical="center"/>
    </xf>
    <xf numFmtId="3" fontId="43" fillId="0" borderId="25" xfId="0" applyNumberFormat="1" applyFont="1" applyBorder="1" applyAlignment="1">
      <alignment vertical="center"/>
    </xf>
    <xf numFmtId="3" fontId="9" fillId="0" borderId="107" xfId="0" applyNumberFormat="1" applyFont="1" applyBorder="1" applyAlignment="1">
      <alignment vertical="center"/>
    </xf>
    <xf numFmtId="3" fontId="43" fillId="0" borderId="108" xfId="0" applyNumberFormat="1" applyFont="1" applyBorder="1" applyAlignment="1">
      <alignment vertical="center"/>
    </xf>
    <xf numFmtId="3" fontId="43" fillId="0" borderId="109" xfId="0" applyNumberFormat="1" applyFont="1" applyBorder="1" applyAlignment="1">
      <alignment vertical="center"/>
    </xf>
    <xf numFmtId="3" fontId="43" fillId="0" borderId="110" xfId="0" applyNumberFormat="1" applyFont="1" applyBorder="1" applyAlignment="1">
      <alignment vertical="center"/>
    </xf>
    <xf numFmtId="3" fontId="43" fillId="0" borderId="107" xfId="0" applyNumberFormat="1" applyFont="1" applyBorder="1" applyAlignment="1">
      <alignment vertical="center"/>
    </xf>
    <xf numFmtId="0" fontId="44" fillId="6" borderId="28" xfId="0" applyFont="1" applyFill="1" applyBorder="1" applyAlignment="1">
      <alignment vertical="center"/>
    </xf>
    <xf numFmtId="0" fontId="44" fillId="6" borderId="0" xfId="0" applyFont="1" applyFill="1" applyAlignment="1">
      <alignment vertical="center"/>
    </xf>
    <xf numFmtId="0" fontId="4" fillId="0" borderId="28" xfId="0" applyFont="1" applyBorder="1" applyAlignment="1">
      <alignment horizontal="left" vertical="center"/>
    </xf>
    <xf numFmtId="0" fontId="4" fillId="0" borderId="0" xfId="0" applyFont="1" applyAlignment="1">
      <alignment horizontal="left" vertical="center"/>
    </xf>
    <xf numFmtId="0" fontId="5" fillId="0" borderId="0" xfId="0" applyFont="1" applyAlignment="1" applyProtection="1">
      <alignment vertical="center"/>
      <protection locked="0"/>
    </xf>
    <xf numFmtId="0" fontId="4" fillId="0" borderId="0" xfId="0" applyFont="1" applyAlignment="1">
      <alignment vertical="top"/>
    </xf>
    <xf numFmtId="0" fontId="4" fillId="0" borderId="0" xfId="0" applyFont="1" applyAlignment="1">
      <alignment horizontal="left"/>
    </xf>
    <xf numFmtId="0" fontId="13" fillId="0" borderId="0" xfId="0" applyFont="1" applyAlignment="1">
      <alignment horizontal="left"/>
    </xf>
    <xf numFmtId="0" fontId="44" fillId="6" borderId="27" xfId="0" applyFont="1" applyFill="1" applyBorder="1"/>
    <xf numFmtId="0" fontId="44" fillId="6" borderId="13" xfId="0" applyFont="1" applyFill="1" applyBorder="1"/>
    <xf numFmtId="0" fontId="45" fillId="6" borderId="13" xfId="0" applyFont="1" applyFill="1" applyBorder="1"/>
    <xf numFmtId="0" fontId="45" fillId="6" borderId="29" xfId="0" applyFont="1" applyFill="1" applyBorder="1"/>
    <xf numFmtId="0" fontId="5" fillId="0" borderId="13" xfId="0" applyFont="1" applyBorder="1" applyAlignment="1">
      <alignment vertical="center"/>
    </xf>
    <xf numFmtId="0" fontId="4" fillId="0" borderId="13" xfId="0" applyFont="1" applyBorder="1" applyAlignment="1">
      <alignment vertical="center"/>
    </xf>
    <xf numFmtId="0" fontId="4" fillId="0" borderId="25" xfId="0" applyFont="1" applyBorder="1" applyAlignment="1">
      <alignment vertical="center"/>
    </xf>
    <xf numFmtId="0" fontId="5" fillId="0" borderId="5" xfId="0" applyFont="1" applyBorder="1" applyAlignment="1" applyProtection="1">
      <alignment horizontal="left" vertical="center"/>
      <protection locked="0"/>
    </xf>
    <xf numFmtId="0" fontId="5" fillId="0" borderId="21" xfId="0" applyFont="1" applyBorder="1" applyAlignment="1">
      <alignment vertical="center"/>
    </xf>
    <xf numFmtId="0" fontId="5" fillId="0" borderId="9" xfId="0" applyFont="1" applyBorder="1" applyAlignment="1">
      <alignment horizontal="left" vertical="center"/>
    </xf>
    <xf numFmtId="0" fontId="25" fillId="0" borderId="0" xfId="0" applyFont="1" applyAlignment="1">
      <alignment horizontal="left"/>
    </xf>
    <xf numFmtId="0" fontId="6" fillId="0" borderId="0" xfId="0" applyFont="1"/>
    <xf numFmtId="0" fontId="44" fillId="6" borderId="27" xfId="0" applyFont="1" applyFill="1" applyBorder="1" applyAlignment="1">
      <alignment vertical="center"/>
    </xf>
    <xf numFmtId="0" fontId="44" fillId="6" borderId="13" xfId="0" applyFont="1" applyFill="1" applyBorder="1" applyAlignment="1">
      <alignment vertical="center"/>
    </xf>
    <xf numFmtId="0" fontId="45" fillId="6" borderId="13" xfId="0" applyFont="1" applyFill="1" applyBorder="1" applyAlignment="1">
      <alignment vertical="center"/>
    </xf>
    <xf numFmtId="0" fontId="45" fillId="6" borderId="29" xfId="0" applyFont="1" applyFill="1" applyBorder="1" applyAlignment="1">
      <alignment vertical="center"/>
    </xf>
    <xf numFmtId="0" fontId="6" fillId="0" borderId="0" xfId="0" applyFont="1" applyAlignment="1">
      <alignment vertical="center"/>
    </xf>
    <xf numFmtId="0" fontId="44" fillId="6" borderId="27" xfId="0" applyFont="1" applyFill="1" applyBorder="1" applyAlignment="1">
      <alignment horizontal="left" vertical="center"/>
    </xf>
    <xf numFmtId="0" fontId="44" fillId="6" borderId="13" xfId="0" applyFont="1" applyFill="1" applyBorder="1" applyAlignment="1">
      <alignment horizontal="left" vertical="center"/>
    </xf>
    <xf numFmtId="0" fontId="45" fillId="6" borderId="29" xfId="0" applyFont="1" applyFill="1" applyBorder="1" applyAlignment="1">
      <alignment horizontal="left" vertical="center"/>
    </xf>
    <xf numFmtId="0" fontId="4" fillId="0" borderId="13" xfId="0" applyFont="1" applyBorder="1" applyAlignment="1">
      <alignment horizontal="left" vertical="center"/>
    </xf>
    <xf numFmtId="0" fontId="5" fillId="0" borderId="21" xfId="0" applyFont="1" applyBorder="1" applyAlignment="1">
      <alignment horizontal="left" vertical="center"/>
    </xf>
    <xf numFmtId="0" fontId="5" fillId="0" borderId="13" xfId="0" applyFont="1" applyBorder="1" applyAlignment="1">
      <alignment horizontal="left" vertical="center"/>
    </xf>
    <xf numFmtId="0" fontId="5" fillId="0" borderId="9" xfId="0" applyFont="1" applyBorder="1" applyAlignment="1" applyProtection="1">
      <alignment horizontal="left" vertical="center"/>
      <protection locked="0"/>
    </xf>
    <xf numFmtId="0" fontId="5" fillId="0" borderId="5" xfId="0" quotePrefix="1" applyFont="1" applyBorder="1" applyAlignment="1" applyProtection="1">
      <alignment horizontal="left" vertical="center"/>
      <protection locked="0"/>
    </xf>
    <xf numFmtId="0" fontId="5" fillId="0" borderId="29" xfId="0" applyFont="1" applyBorder="1" applyAlignment="1">
      <alignment horizontal="left" vertical="center"/>
    </xf>
    <xf numFmtId="0" fontId="6" fillId="2" borderId="0" xfId="0" applyFont="1" applyFill="1" applyAlignment="1" applyProtection="1">
      <alignment horizontal="left" vertical="center"/>
      <protection locked="0"/>
    </xf>
    <xf numFmtId="0" fontId="6" fillId="0" borderId="0" xfId="0" applyFont="1" applyAlignment="1">
      <alignment horizontal="left"/>
    </xf>
    <xf numFmtId="0" fontId="13" fillId="0" borderId="0" xfId="0" applyFont="1" applyAlignment="1">
      <alignment horizontal="left" vertical="top"/>
    </xf>
    <xf numFmtId="0" fontId="6" fillId="0" borderId="0" xfId="0" applyFont="1" applyAlignment="1">
      <alignment horizontal="left" vertical="center"/>
    </xf>
    <xf numFmtId="0" fontId="5" fillId="0" borderId="27" xfId="0" applyFont="1" applyBorder="1" applyAlignment="1">
      <alignment horizontal="left" vertical="center"/>
    </xf>
    <xf numFmtId="0" fontId="13" fillId="0" borderId="91" xfId="0" applyFont="1" applyBorder="1" applyAlignment="1">
      <alignment horizontal="left"/>
    </xf>
    <xf numFmtId="0" fontId="32" fillId="0" borderId="13" xfId="0" applyFont="1" applyBorder="1" applyAlignment="1">
      <alignment horizontal="left" vertical="center"/>
    </xf>
    <xf numFmtId="0" fontId="32" fillId="0" borderId="9" xfId="0" applyFont="1" applyBorder="1" applyAlignment="1">
      <alignment horizontal="left" vertical="center"/>
    </xf>
    <xf numFmtId="0" fontId="49" fillId="6" borderId="27" xfId="0" applyFont="1" applyFill="1" applyBorder="1" applyAlignment="1">
      <alignment horizontal="left" vertical="center"/>
    </xf>
    <xf numFmtId="0" fontId="49" fillId="6" borderId="13" xfId="0" applyFont="1" applyFill="1" applyBorder="1" applyAlignment="1">
      <alignment horizontal="left" vertical="center"/>
    </xf>
    <xf numFmtId="0" fontId="51" fillId="6" borderId="29" xfId="0" applyFont="1" applyFill="1" applyBorder="1" applyAlignment="1">
      <alignment horizontal="left" vertical="center"/>
    </xf>
    <xf numFmtId="0" fontId="32" fillId="0" borderId="5" xfId="0" applyFont="1" applyBorder="1" applyAlignment="1" applyProtection="1">
      <alignment horizontal="left" vertical="center"/>
      <protection locked="0"/>
    </xf>
    <xf numFmtId="0" fontId="32" fillId="0" borderId="21" xfId="0" applyFont="1" applyBorder="1" applyAlignment="1">
      <alignment horizontal="left" vertical="center"/>
    </xf>
    <xf numFmtId="0" fontId="32" fillId="0" borderId="9" xfId="0" applyFont="1" applyBorder="1" applyAlignment="1" applyProtection="1">
      <alignment horizontal="left" vertical="center"/>
      <protection locked="0"/>
    </xf>
    <xf numFmtId="0" fontId="32" fillId="0" borderId="29" xfId="0" applyFont="1" applyBorder="1" applyAlignment="1">
      <alignment horizontal="left" vertical="center"/>
    </xf>
    <xf numFmtId="0" fontId="35" fillId="0" borderId="0" xfId="0" applyFont="1" applyAlignment="1">
      <alignment horizontal="left" vertical="center"/>
    </xf>
    <xf numFmtId="0" fontId="5" fillId="2" borderId="43" xfId="0" applyFont="1" applyFill="1" applyBorder="1" applyAlignment="1" applyProtection="1">
      <alignment horizontal="left" vertical="center"/>
      <protection locked="0"/>
    </xf>
    <xf numFmtId="0" fontId="5" fillId="2" borderId="9" xfId="0" applyFont="1" applyFill="1" applyBorder="1" applyAlignment="1" applyProtection="1">
      <alignment horizontal="left" vertical="center"/>
      <protection locked="0"/>
    </xf>
    <xf numFmtId="0" fontId="5" fillId="2" borderId="5" xfId="0" applyFont="1" applyFill="1" applyBorder="1" applyAlignment="1" applyProtection="1">
      <alignment horizontal="left" vertical="center"/>
      <protection locked="0"/>
    </xf>
    <xf numFmtId="0" fontId="5" fillId="0" borderId="13" xfId="0" quotePrefix="1" applyFont="1" applyBorder="1" applyAlignment="1" applyProtection="1">
      <alignment horizontal="left" vertical="center"/>
      <protection locked="0"/>
    </xf>
    <xf numFmtId="0" fontId="5" fillId="0" borderId="44" xfId="0" applyFont="1" applyBorder="1" applyAlignment="1" applyProtection="1">
      <alignment horizontal="left" vertical="center"/>
      <protection locked="0"/>
    </xf>
    <xf numFmtId="0" fontId="5" fillId="2" borderId="81" xfId="0" applyFont="1" applyFill="1" applyBorder="1" applyAlignment="1" applyProtection="1">
      <alignment horizontal="left" vertical="center"/>
      <protection locked="0"/>
    </xf>
    <xf numFmtId="0" fontId="5" fillId="0" borderId="0" xfId="0" applyFont="1" applyAlignment="1" applyProtection="1">
      <alignment horizontal="left" vertical="center"/>
      <protection locked="0"/>
    </xf>
    <xf numFmtId="0" fontId="5" fillId="0" borderId="24" xfId="0" applyFont="1" applyBorder="1" applyAlignment="1" applyProtection="1">
      <alignment horizontal="left" vertical="center"/>
      <protection locked="0"/>
    </xf>
    <xf numFmtId="0" fontId="24" fillId="0" borderId="75" xfId="0" applyFont="1" applyBorder="1" applyAlignment="1" applyProtection="1">
      <alignment horizontal="left" vertical="center"/>
      <protection locked="0"/>
    </xf>
    <xf numFmtId="0" fontId="13" fillId="0" borderId="52" xfId="0" applyFont="1" applyBorder="1" applyAlignment="1" applyProtection="1">
      <alignment horizontal="left" vertical="center"/>
      <protection locked="0"/>
    </xf>
    <xf numFmtId="0" fontId="24" fillId="0" borderId="82" xfId="0" applyFont="1" applyBorder="1" applyAlignment="1" applyProtection="1">
      <alignment horizontal="left" vertical="center"/>
      <protection locked="0"/>
    </xf>
    <xf numFmtId="0" fontId="5" fillId="0" borderId="0" xfId="0" applyFont="1" applyAlignment="1">
      <alignment horizontal="left" vertical="center"/>
    </xf>
    <xf numFmtId="0" fontId="5" fillId="0" borderId="24" xfId="0" applyFont="1" applyBorder="1" applyAlignment="1">
      <alignment horizontal="left" vertical="center"/>
    </xf>
    <xf numFmtId="3" fontId="5" fillId="0" borderId="0" xfId="0" applyNumberFormat="1" applyFont="1" applyAlignment="1">
      <alignment horizontal="left" vertical="center"/>
    </xf>
    <xf numFmtId="0" fontId="5" fillId="0" borderId="43" xfId="0" applyFont="1" applyBorder="1" applyAlignment="1">
      <alignment vertical="center"/>
    </xf>
    <xf numFmtId="0" fontId="5" fillId="0" borderId="9" xfId="0" applyFont="1" applyBorder="1" applyAlignment="1">
      <alignment vertical="center"/>
    </xf>
    <xf numFmtId="0" fontId="5" fillId="0" borderId="9" xfId="0" applyFont="1" applyBorder="1" applyAlignment="1" applyProtection="1">
      <alignment vertical="center"/>
      <protection locked="0"/>
    </xf>
    <xf numFmtId="0" fontId="5" fillId="0" borderId="29" xfId="0" applyFont="1" applyBorder="1" applyAlignment="1">
      <alignment vertical="center"/>
    </xf>
    <xf numFmtId="0" fontId="5" fillId="0" borderId="43" xfId="0" applyFont="1" applyBorder="1" applyAlignment="1">
      <alignment horizontal="left" vertical="center"/>
    </xf>
    <xf numFmtId="1" fontId="4" fillId="0" borderId="1" xfId="0" applyNumberFormat="1" applyFont="1" applyBorder="1" applyAlignment="1" applyProtection="1">
      <alignment horizontal="right" vertical="center"/>
      <protection locked="0"/>
    </xf>
    <xf numFmtId="3" fontId="4" fillId="0" borderId="15" xfId="0" applyNumberFormat="1" applyFont="1" applyBorder="1" applyAlignment="1">
      <alignment vertical="center"/>
    </xf>
    <xf numFmtId="3" fontId="5" fillId="0" borderId="1" xfId="0" applyNumberFormat="1" applyFont="1" applyBorder="1" applyAlignment="1" applyProtection="1">
      <alignment vertical="center"/>
      <protection locked="0"/>
    </xf>
    <xf numFmtId="3" fontId="4" fillId="0" borderId="0" xfId="0" applyNumberFormat="1" applyFont="1" applyAlignment="1" applyProtection="1">
      <alignment vertical="center"/>
      <protection locked="0"/>
    </xf>
    <xf numFmtId="3" fontId="4" fillId="0" borderId="25" xfId="0" applyNumberFormat="1" applyFont="1" applyBorder="1" applyAlignment="1" applyProtection="1">
      <alignment vertical="center"/>
      <protection locked="0"/>
    </xf>
    <xf numFmtId="3" fontId="5" fillId="0" borderId="19" xfId="0" applyNumberFormat="1" applyFont="1" applyBorder="1" applyAlignment="1" applyProtection="1">
      <alignment vertical="center"/>
      <protection locked="0"/>
    </xf>
    <xf numFmtId="3" fontId="6" fillId="0" borderId="0" xfId="0" applyNumberFormat="1" applyFont="1" applyAlignment="1" applyProtection="1">
      <alignment horizontal="fill" vertical="top"/>
      <protection locked="0"/>
    </xf>
    <xf numFmtId="3" fontId="6" fillId="0" borderId="0" xfId="0" applyNumberFormat="1" applyFont="1" applyAlignment="1" applyProtection="1">
      <alignment vertical="top"/>
      <protection locked="0"/>
    </xf>
    <xf numFmtId="3" fontId="5" fillId="0" borderId="51" xfId="0" applyNumberFormat="1" applyFont="1" applyBorder="1" applyAlignment="1">
      <alignment horizontal="center" vertical="center" wrapText="1"/>
    </xf>
    <xf numFmtId="3" fontId="52" fillId="0" borderId="80" xfId="1" applyNumberFormat="1" applyFont="1" applyBorder="1" applyAlignment="1">
      <alignment horizontal="center" vertical="center"/>
    </xf>
    <xf numFmtId="3" fontId="5" fillId="0" borderId="99" xfId="0" applyNumberFormat="1" applyFont="1" applyBorder="1" applyAlignment="1">
      <alignment horizontal="center" vertical="center"/>
    </xf>
    <xf numFmtId="3" fontId="53" fillId="0" borderId="100" xfId="0" applyNumberFormat="1" applyFont="1" applyBorder="1" applyAlignment="1">
      <alignment horizontal="center" vertical="center"/>
    </xf>
    <xf numFmtId="1" fontId="4" fillId="0" borderId="11" xfId="0" applyNumberFormat="1" applyFont="1" applyBorder="1" applyAlignment="1" applyProtection="1">
      <alignment horizontal="right" vertical="center"/>
      <protection locked="0"/>
    </xf>
    <xf numFmtId="3" fontId="4" fillId="0" borderId="11" xfId="0" applyNumberFormat="1" applyFont="1" applyBorder="1" applyAlignment="1" applyProtection="1">
      <alignment vertical="center"/>
      <protection locked="0"/>
    </xf>
    <xf numFmtId="1" fontId="4" fillId="0" borderId="7" xfId="0" applyNumberFormat="1" applyFont="1" applyBorder="1" applyAlignment="1" applyProtection="1">
      <alignment horizontal="right" vertical="center"/>
      <protection locked="0"/>
    </xf>
    <xf numFmtId="3" fontId="4" fillId="0" borderId="7" xfId="0" applyNumberFormat="1" applyFont="1" applyBorder="1" applyAlignment="1" applyProtection="1">
      <alignment vertical="center"/>
      <protection locked="0"/>
    </xf>
    <xf numFmtId="1" fontId="4" fillId="0" borderId="12" xfId="0" applyNumberFormat="1" applyFont="1" applyBorder="1" applyAlignment="1" applyProtection="1">
      <alignment horizontal="right" vertical="center"/>
      <protection locked="0"/>
    </xf>
    <xf numFmtId="3" fontId="53" fillId="0" borderId="35" xfId="0" applyNumberFormat="1" applyFont="1" applyBorder="1" applyAlignment="1">
      <alignment vertical="center"/>
    </xf>
    <xf numFmtId="3" fontId="53" fillId="0" borderId="99" xfId="0" applyNumberFormat="1" applyFont="1" applyBorder="1" applyAlignment="1">
      <alignment horizontal="center" vertical="center"/>
    </xf>
    <xf numFmtId="3" fontId="4" fillId="0" borderId="9" xfId="0" applyNumberFormat="1" applyFont="1" applyBorder="1" applyAlignment="1" applyProtection="1">
      <alignment vertical="center" wrapText="1"/>
      <protection locked="0"/>
    </xf>
    <xf numFmtId="3" fontId="4" fillId="0" borderId="9" xfId="0" applyNumberFormat="1" applyFont="1" applyBorder="1" applyAlignment="1" applyProtection="1">
      <alignment horizontal="left" vertical="center" wrapText="1"/>
      <protection locked="0"/>
    </xf>
    <xf numFmtId="3" fontId="4" fillId="0" borderId="10" xfId="0" applyNumberFormat="1" applyFont="1" applyBorder="1" applyAlignment="1" applyProtection="1">
      <alignment vertical="center"/>
      <protection locked="0"/>
    </xf>
    <xf numFmtId="3" fontId="4" fillId="0" borderId="12" xfId="0" applyNumberFormat="1" applyFont="1" applyBorder="1" applyAlignment="1" applyProtection="1">
      <alignment horizontal="right" vertical="center"/>
      <protection locked="0"/>
    </xf>
    <xf numFmtId="0" fontId="55" fillId="2" borderId="0" xfId="0" applyFont="1" applyFill="1" applyAlignment="1" applyProtection="1">
      <alignment vertical="center"/>
      <protection locked="0"/>
    </xf>
    <xf numFmtId="3" fontId="53" fillId="2" borderId="78" xfId="0" applyNumberFormat="1" applyFont="1" applyFill="1" applyBorder="1" applyAlignment="1" applyProtection="1">
      <alignment horizontal="right" vertical="center"/>
      <protection locked="0"/>
    </xf>
    <xf numFmtId="3" fontId="55" fillId="2" borderId="0" xfId="0" applyNumberFormat="1" applyFont="1" applyFill="1" applyAlignment="1" applyProtection="1">
      <alignment vertical="center"/>
      <protection locked="0"/>
    </xf>
    <xf numFmtId="0" fontId="55" fillId="2" borderId="0" xfId="0" applyFont="1" applyFill="1" applyAlignment="1" applyProtection="1">
      <alignment horizontal="left" vertical="center"/>
      <protection locked="0"/>
    </xf>
    <xf numFmtId="3" fontId="4" fillId="0" borderId="103" xfId="0" applyNumberFormat="1" applyFont="1" applyBorder="1" applyAlignment="1" applyProtection="1">
      <alignment horizontal="right" vertical="center"/>
      <protection locked="0"/>
    </xf>
    <xf numFmtId="3" fontId="16" fillId="5" borderId="13" xfId="0" applyNumberFormat="1" applyFont="1" applyFill="1" applyBorder="1" applyAlignment="1" applyProtection="1">
      <alignment horizontal="center" vertical="center"/>
      <protection locked="0"/>
    </xf>
    <xf numFmtId="3" fontId="16" fillId="5" borderId="0" xfId="0" applyNumberFormat="1" applyFont="1" applyFill="1" applyAlignment="1" applyProtection="1">
      <alignment horizontal="center" vertical="center"/>
      <protection locked="0"/>
    </xf>
    <xf numFmtId="3" fontId="16" fillId="5" borderId="16" xfId="0" applyNumberFormat="1" applyFont="1" applyFill="1" applyBorder="1" applyAlignment="1" applyProtection="1">
      <alignment horizontal="center" vertical="center"/>
      <protection locked="0"/>
    </xf>
    <xf numFmtId="3" fontId="20" fillId="5" borderId="13" xfId="0" applyNumberFormat="1" applyFont="1" applyFill="1" applyBorder="1" applyAlignment="1" applyProtection="1">
      <alignment horizontal="center" vertical="center" wrapText="1"/>
      <protection locked="0"/>
    </xf>
    <xf numFmtId="3" fontId="20" fillId="5" borderId="0" xfId="0" applyNumberFormat="1" applyFont="1" applyFill="1" applyAlignment="1" applyProtection="1">
      <alignment horizontal="center" vertical="center" wrapText="1"/>
      <protection locked="0"/>
    </xf>
    <xf numFmtId="3" fontId="20" fillId="5" borderId="16" xfId="0" applyNumberFormat="1" applyFont="1" applyFill="1" applyBorder="1" applyAlignment="1" applyProtection="1">
      <alignment horizontal="center" vertical="center" wrapText="1"/>
      <protection locked="0"/>
    </xf>
    <xf numFmtId="3" fontId="16" fillId="5" borderId="29" xfId="0" applyNumberFormat="1" applyFont="1" applyFill="1" applyBorder="1" applyAlignment="1" applyProtection="1">
      <alignment horizontal="center" vertical="center"/>
      <protection locked="0"/>
    </xf>
    <xf numFmtId="0" fontId="27" fillId="0" borderId="30" xfId="0" applyFont="1" applyBorder="1" applyAlignment="1">
      <alignment horizontal="center" vertical="center"/>
    </xf>
    <xf numFmtId="0" fontId="27" fillId="0" borderId="76" xfId="0" applyFont="1" applyBorder="1" applyAlignment="1">
      <alignment horizontal="center" vertical="center"/>
    </xf>
    <xf numFmtId="3" fontId="16" fillId="5" borderId="29" xfId="0" applyNumberFormat="1" applyFont="1" applyFill="1" applyBorder="1" applyAlignment="1" applyProtection="1">
      <alignment horizontal="center" vertical="center" wrapText="1"/>
      <protection locked="0"/>
    </xf>
    <xf numFmtId="3" fontId="5" fillId="2" borderId="77" xfId="0" applyNumberFormat="1" applyFont="1" applyFill="1" applyBorder="1" applyAlignment="1" applyProtection="1">
      <alignment horizontal="left" vertical="top"/>
      <protection locked="0"/>
    </xf>
    <xf numFmtId="3" fontId="5" fillId="2" borderId="28" xfId="0" applyNumberFormat="1" applyFont="1" applyFill="1" applyBorder="1" applyAlignment="1" applyProtection="1">
      <alignment horizontal="left" vertical="top"/>
      <protection locked="0"/>
    </xf>
    <xf numFmtId="3" fontId="5" fillId="2" borderId="22" xfId="0" applyNumberFormat="1" applyFont="1" applyFill="1" applyBorder="1" applyAlignment="1" applyProtection="1">
      <alignment horizontal="left" vertical="top"/>
      <protection locked="0"/>
    </xf>
    <xf numFmtId="3" fontId="5" fillId="2" borderId="54" xfId="0" applyNumberFormat="1" applyFont="1" applyFill="1" applyBorder="1" applyAlignment="1" applyProtection="1">
      <alignment horizontal="left" vertical="top"/>
      <protection locked="0"/>
    </xf>
    <xf numFmtId="3" fontId="5" fillId="2" borderId="25" xfId="0" applyNumberFormat="1" applyFont="1" applyFill="1" applyBorder="1" applyAlignment="1" applyProtection="1">
      <alignment horizontal="left" vertical="top"/>
      <protection locked="0"/>
    </xf>
    <xf numFmtId="3" fontId="5" fillId="2" borderId="23" xfId="0" applyNumberFormat="1" applyFont="1" applyFill="1" applyBorder="1" applyAlignment="1" applyProtection="1">
      <alignment horizontal="left" vertical="top"/>
      <protection locked="0"/>
    </xf>
    <xf numFmtId="3" fontId="5" fillId="2" borderId="33" xfId="0" applyNumberFormat="1" applyFont="1" applyFill="1" applyBorder="1" applyAlignment="1" applyProtection="1">
      <alignment horizontal="left" vertical="top"/>
      <protection locked="0"/>
    </xf>
    <xf numFmtId="3" fontId="5" fillId="2" borderId="26" xfId="0" applyNumberFormat="1" applyFont="1" applyFill="1" applyBorder="1" applyAlignment="1" applyProtection="1">
      <alignment horizontal="left" vertical="top"/>
      <protection locked="0"/>
    </xf>
  </cellXfs>
  <cellStyles count="2">
    <cellStyle name="Normal" xfId="0" builtinId="0"/>
    <cellStyle name="Normal 2"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E7E2CF"/>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B4A76C"/>
      <rgbColor rgb="00004165"/>
    </indexedColors>
    <mruColors>
      <color rgb="FFB4A76C"/>
      <color rgb="FFE7E2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4"/>
  <sheetViews>
    <sheetView zoomScale="130" zoomScaleNormal="130" workbookViewId="0">
      <selection activeCell="A4" sqref="A4:K4"/>
    </sheetView>
  </sheetViews>
  <sheetFormatPr defaultColWidth="11.53515625" defaultRowHeight="15.5"/>
  <sheetData>
    <row r="2" spans="1:11">
      <c r="A2" s="652" t="s">
        <v>122</v>
      </c>
      <c r="B2" s="653"/>
      <c r="C2" s="653"/>
      <c r="D2" s="653"/>
      <c r="E2" s="653"/>
      <c r="F2" s="653"/>
      <c r="G2" s="653"/>
      <c r="H2" s="653"/>
      <c r="I2" s="653"/>
      <c r="J2" s="653"/>
      <c r="K2" s="654"/>
    </row>
    <row r="3" spans="1:11">
      <c r="A3" s="655"/>
      <c r="B3" s="656"/>
      <c r="C3" s="656"/>
      <c r="D3" s="656"/>
      <c r="E3" s="656"/>
      <c r="F3" s="656"/>
      <c r="G3" s="656"/>
      <c r="H3" s="656"/>
      <c r="I3" s="656"/>
      <c r="J3" s="656"/>
      <c r="K3" s="657"/>
    </row>
    <row r="4" spans="1:11" ht="16" thickBot="1">
      <c r="A4" s="658" t="s">
        <v>174</v>
      </c>
      <c r="B4" s="659"/>
      <c r="C4" s="659"/>
      <c r="D4" s="659"/>
      <c r="E4" s="659"/>
      <c r="F4" s="659"/>
      <c r="G4" s="659"/>
      <c r="H4" s="659"/>
      <c r="I4" s="659"/>
      <c r="J4" s="659"/>
      <c r="K4" s="660"/>
    </row>
    <row r="5" spans="1:11" ht="15.75" customHeight="1" thickBot="1">
      <c r="A5" s="661" t="s">
        <v>175</v>
      </c>
      <c r="B5" s="659"/>
      <c r="C5" s="659"/>
      <c r="D5" s="659"/>
      <c r="E5" s="659"/>
      <c r="F5" s="659"/>
      <c r="G5" s="659"/>
      <c r="H5" s="659"/>
      <c r="I5" s="659"/>
      <c r="J5" s="659"/>
      <c r="K5" s="660"/>
    </row>
    <row r="7" spans="1:11">
      <c r="A7" s="366" t="s">
        <v>121</v>
      </c>
    </row>
    <row r="8" spans="1:11">
      <c r="A8" s="647" t="s">
        <v>169</v>
      </c>
      <c r="B8" s="286"/>
      <c r="C8" s="287"/>
      <c r="D8" s="287"/>
      <c r="E8" s="287"/>
      <c r="F8" s="52"/>
      <c r="G8" s="286"/>
      <c r="H8" s="286"/>
      <c r="I8" s="286"/>
      <c r="J8" s="286"/>
    </row>
    <row r="9" spans="1:11">
      <c r="A9" s="51"/>
      <c r="B9" s="286"/>
      <c r="C9" s="287"/>
      <c r="D9" s="287"/>
      <c r="E9" s="287"/>
      <c r="F9" s="52"/>
      <c r="G9" s="286"/>
      <c r="H9" s="286"/>
      <c r="I9" s="286"/>
      <c r="J9" s="286"/>
    </row>
    <row r="10" spans="1:11">
      <c r="A10" s="341" t="s">
        <v>150</v>
      </c>
      <c r="B10" s="292"/>
      <c r="C10" s="292"/>
      <c r="D10" s="292"/>
      <c r="E10" s="292"/>
      <c r="F10" s="342"/>
      <c r="G10" s="292"/>
      <c r="H10" s="292"/>
      <c r="I10" s="292"/>
      <c r="J10" s="292"/>
    </row>
    <row r="12" spans="1:11">
      <c r="A12" s="649" t="s">
        <v>170</v>
      </c>
      <c r="F12" s="366"/>
    </row>
    <row r="14" spans="1:11">
      <c r="A14" s="647" t="s">
        <v>167</v>
      </c>
      <c r="F14" s="366"/>
    </row>
    <row r="18" spans="1:11">
      <c r="A18" s="362"/>
      <c r="B18" s="363"/>
    </row>
    <row r="19" spans="1:11">
      <c r="A19" s="362"/>
      <c r="B19" s="363"/>
    </row>
    <row r="20" spans="1:11">
      <c r="A20" s="655" t="s">
        <v>118</v>
      </c>
      <c r="B20" s="656"/>
      <c r="C20" s="656"/>
      <c r="D20" s="656"/>
      <c r="E20" s="656"/>
      <c r="F20" s="656"/>
      <c r="G20" s="656"/>
      <c r="H20" s="656"/>
      <c r="I20" s="656"/>
      <c r="J20" s="656"/>
      <c r="K20" s="657"/>
    </row>
    <row r="21" spans="1:11">
      <c r="A21">
        <v>2021</v>
      </c>
    </row>
    <row r="22" spans="1:11">
      <c r="A22" s="366">
        <v>2022</v>
      </c>
    </row>
    <row r="23" spans="1:11">
      <c r="A23">
        <v>2023</v>
      </c>
    </row>
    <row r="24" spans="1:11">
      <c r="A24" s="51"/>
      <c r="E24" s="51"/>
    </row>
  </sheetData>
  <mergeCells count="5">
    <mergeCell ref="A2:K2"/>
    <mergeCell ref="A3:K3"/>
    <mergeCell ref="A4:K4"/>
    <mergeCell ref="A5:K5"/>
    <mergeCell ref="A20:K2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1"/>
  <sheetViews>
    <sheetView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562" customWidth="1"/>
    <col min="2" max="2" width="9.23046875" style="10" customWidth="1"/>
    <col min="3" max="3" width="8.765625" style="10" customWidth="1"/>
    <col min="4" max="9" width="9.765625" style="10" customWidth="1"/>
    <col min="10" max="16384" width="11.53515625" style="10"/>
  </cols>
  <sheetData>
    <row r="1" spans="1:9" s="167" customFormat="1" ht="16" customHeight="1">
      <c r="A1" s="580" t="s">
        <v>130</v>
      </c>
      <c r="B1" s="417"/>
      <c r="C1" s="417"/>
      <c r="D1" s="417"/>
      <c r="E1" s="417"/>
      <c r="F1" s="417"/>
      <c r="G1" s="417"/>
      <c r="H1" s="417"/>
      <c r="I1" s="418"/>
    </row>
    <row r="2" spans="1:9" s="167" customFormat="1" ht="16" customHeight="1">
      <c r="A2" s="581" t="s">
        <v>145</v>
      </c>
      <c r="B2" s="420"/>
      <c r="C2" s="420"/>
      <c r="D2" s="420"/>
      <c r="E2" s="420"/>
      <c r="F2" s="420"/>
      <c r="G2" s="420"/>
      <c r="H2" s="420"/>
      <c r="I2" s="421"/>
    </row>
    <row r="3" spans="1:9" s="167" customFormat="1" ht="16" customHeight="1" thickBot="1">
      <c r="A3" s="582"/>
      <c r="B3" s="426"/>
      <c r="C3" s="426"/>
      <c r="D3" s="426"/>
      <c r="E3" s="426"/>
      <c r="F3" s="426"/>
      <c r="G3" s="426"/>
      <c r="H3" s="426"/>
      <c r="I3" s="427"/>
    </row>
    <row r="4" spans="1:9">
      <c r="A4" s="583"/>
      <c r="B4" s="84"/>
      <c r="C4" s="113"/>
      <c r="D4" s="115"/>
      <c r="E4" s="115"/>
      <c r="F4" s="115"/>
      <c r="G4" s="115"/>
      <c r="H4" s="115"/>
      <c r="I4" s="96"/>
    </row>
    <row r="5" spans="1:9" ht="23">
      <c r="A5" s="584" t="s">
        <v>75</v>
      </c>
      <c r="B5" s="135"/>
      <c r="C5" s="141"/>
      <c r="D5" s="142" t="s">
        <v>109</v>
      </c>
      <c r="E5" s="142" t="s">
        <v>24</v>
      </c>
      <c r="F5" s="632" t="s">
        <v>166</v>
      </c>
      <c r="G5" s="142" t="s">
        <v>32</v>
      </c>
      <c r="H5" s="142" t="s">
        <v>28</v>
      </c>
      <c r="I5" s="143" t="s">
        <v>40</v>
      </c>
    </row>
    <row r="6" spans="1:9" ht="13.5">
      <c r="A6" s="623" t="s">
        <v>151</v>
      </c>
      <c r="B6" s="168"/>
      <c r="C6" s="173"/>
      <c r="D6" s="180">
        <v>10221</v>
      </c>
      <c r="E6" s="180">
        <v>1371</v>
      </c>
      <c r="F6" s="180">
        <v>524</v>
      </c>
      <c r="G6" s="180">
        <v>624</v>
      </c>
      <c r="H6" s="180">
        <v>3863</v>
      </c>
      <c r="I6" s="180">
        <v>41898</v>
      </c>
    </row>
    <row r="7" spans="1:9" ht="13.5">
      <c r="A7" s="585" t="s">
        <v>156</v>
      </c>
      <c r="B7" s="138"/>
      <c r="C7" s="110"/>
      <c r="D7" s="355">
        <v>11032</v>
      </c>
      <c r="E7" s="355">
        <v>653</v>
      </c>
      <c r="F7" s="355">
        <v>372</v>
      </c>
      <c r="G7" s="355">
        <v>353</v>
      </c>
      <c r="H7" s="355">
        <v>3775</v>
      </c>
      <c r="I7" s="355">
        <v>45109</v>
      </c>
    </row>
    <row r="8" spans="1:9">
      <c r="A8" s="570">
        <v>2021</v>
      </c>
      <c r="B8" s="102" t="s">
        <v>63</v>
      </c>
      <c r="C8" s="157"/>
      <c r="D8" s="180">
        <v>7369</v>
      </c>
      <c r="E8" s="180">
        <v>1536</v>
      </c>
      <c r="F8" s="180">
        <v>362</v>
      </c>
      <c r="G8" s="180">
        <v>522</v>
      </c>
      <c r="H8" s="180">
        <v>2157</v>
      </c>
      <c r="I8" s="206">
        <v>36042</v>
      </c>
    </row>
    <row r="9" spans="1:9">
      <c r="A9" s="572"/>
      <c r="B9" s="106" t="s">
        <v>64</v>
      </c>
      <c r="C9" s="158"/>
      <c r="D9" s="180">
        <v>9774</v>
      </c>
      <c r="E9" s="180">
        <v>616.00000000000011</v>
      </c>
      <c r="F9" s="180">
        <v>474.00000000000006</v>
      </c>
      <c r="G9" s="180">
        <v>1977</v>
      </c>
      <c r="H9" s="180">
        <v>4883</v>
      </c>
      <c r="I9" s="206">
        <v>21221</v>
      </c>
    </row>
    <row r="10" spans="1:9">
      <c r="A10" s="572"/>
      <c r="B10" s="148" t="s">
        <v>65</v>
      </c>
      <c r="C10" s="174"/>
      <c r="D10" s="180">
        <v>12809.999999999998</v>
      </c>
      <c r="E10" s="180">
        <v>3308</v>
      </c>
      <c r="F10" s="180">
        <v>597</v>
      </c>
      <c r="G10" s="180">
        <v>273</v>
      </c>
      <c r="H10" s="180">
        <v>5223</v>
      </c>
      <c r="I10" s="206">
        <v>62190</v>
      </c>
    </row>
    <row r="11" spans="1:9">
      <c r="A11" s="586"/>
      <c r="B11" s="106" t="s">
        <v>66</v>
      </c>
      <c r="C11" s="158"/>
      <c r="D11" s="180">
        <v>11961</v>
      </c>
      <c r="E11" s="180">
        <v>712</v>
      </c>
      <c r="F11" s="180">
        <v>755.00000000000011</v>
      </c>
      <c r="G11" s="180">
        <v>271</v>
      </c>
      <c r="H11" s="180">
        <v>3001</v>
      </c>
      <c r="I11" s="206">
        <v>34345</v>
      </c>
    </row>
    <row r="12" spans="1:9">
      <c r="A12" s="572"/>
      <c r="B12" s="106" t="s">
        <v>67</v>
      </c>
      <c r="C12" s="158"/>
      <c r="D12" s="180">
        <v>14160</v>
      </c>
      <c r="E12" s="180">
        <v>613</v>
      </c>
      <c r="F12" s="180">
        <v>562</v>
      </c>
      <c r="G12" s="180">
        <v>282</v>
      </c>
      <c r="H12" s="180">
        <v>9676</v>
      </c>
      <c r="I12" s="206">
        <v>31921.000000000004</v>
      </c>
    </row>
    <row r="13" spans="1:9">
      <c r="A13" s="572"/>
      <c r="B13" s="148" t="s">
        <v>68</v>
      </c>
      <c r="C13" s="174"/>
      <c r="D13" s="180">
        <v>6749</v>
      </c>
      <c r="E13" s="180">
        <v>570.00000000000011</v>
      </c>
      <c r="F13" s="180">
        <v>426</v>
      </c>
      <c r="G13" s="180">
        <v>246</v>
      </c>
      <c r="H13" s="180">
        <v>4732</v>
      </c>
      <c r="I13" s="206">
        <v>36992</v>
      </c>
    </row>
    <row r="14" spans="1:9">
      <c r="A14" s="572"/>
      <c r="B14" s="106" t="s">
        <v>69</v>
      </c>
      <c r="C14" s="158"/>
      <c r="D14" s="180">
        <v>7084</v>
      </c>
      <c r="E14" s="180">
        <v>518</v>
      </c>
      <c r="F14" s="180">
        <v>438</v>
      </c>
      <c r="G14" s="180">
        <v>448</v>
      </c>
      <c r="H14" s="180">
        <v>3162</v>
      </c>
      <c r="I14" s="206">
        <v>46685</v>
      </c>
    </row>
    <row r="15" spans="1:9">
      <c r="A15" s="572"/>
      <c r="B15" s="106" t="s">
        <v>70</v>
      </c>
      <c r="C15" s="158"/>
      <c r="D15" s="180">
        <v>10079</v>
      </c>
      <c r="E15" s="180">
        <v>667</v>
      </c>
      <c r="F15" s="180">
        <v>1034</v>
      </c>
      <c r="G15" s="180">
        <v>2270</v>
      </c>
      <c r="H15" s="180">
        <v>3243.0000000000005</v>
      </c>
      <c r="I15" s="206">
        <v>46390</v>
      </c>
    </row>
    <row r="16" spans="1:9">
      <c r="A16" s="572"/>
      <c r="B16" s="148" t="s">
        <v>71</v>
      </c>
      <c r="C16" s="174"/>
      <c r="D16" s="180">
        <v>8869</v>
      </c>
      <c r="E16" s="180">
        <v>270</v>
      </c>
      <c r="F16" s="180">
        <v>382</v>
      </c>
      <c r="G16" s="180">
        <v>284</v>
      </c>
      <c r="H16" s="180">
        <v>3069</v>
      </c>
      <c r="I16" s="206">
        <v>55312.000000000007</v>
      </c>
    </row>
    <row r="17" spans="1:9">
      <c r="A17" s="572"/>
      <c r="B17" s="148" t="s">
        <v>72</v>
      </c>
      <c r="C17" s="174"/>
      <c r="D17" s="180">
        <v>13887.999999999998</v>
      </c>
      <c r="E17" s="180">
        <v>646</v>
      </c>
      <c r="F17" s="180">
        <v>546</v>
      </c>
      <c r="G17" s="180">
        <v>147</v>
      </c>
      <c r="H17" s="180">
        <v>4361</v>
      </c>
      <c r="I17" s="206">
        <v>31640</v>
      </c>
    </row>
    <row r="18" spans="1:9">
      <c r="A18" s="572"/>
      <c r="B18" s="148" t="s">
        <v>73</v>
      </c>
      <c r="C18" s="174"/>
      <c r="D18" s="375">
        <v>16222.999999999998</v>
      </c>
      <c r="E18" s="375">
        <v>6867</v>
      </c>
      <c r="F18" s="375">
        <v>354.00000000000006</v>
      </c>
      <c r="G18" s="375">
        <v>301</v>
      </c>
      <c r="H18" s="375">
        <v>2207.9999999999995</v>
      </c>
      <c r="I18" s="376">
        <v>70309</v>
      </c>
    </row>
    <row r="19" spans="1:9">
      <c r="A19" s="584"/>
      <c r="B19" s="138" t="s">
        <v>74</v>
      </c>
      <c r="C19" s="175"/>
      <c r="D19" s="267">
        <v>4869.0000000000009</v>
      </c>
      <c r="E19" s="267">
        <v>503</v>
      </c>
      <c r="F19" s="267">
        <v>437.00000000000006</v>
      </c>
      <c r="G19" s="267">
        <v>509</v>
      </c>
      <c r="H19" s="267">
        <v>961</v>
      </c>
      <c r="I19" s="299">
        <v>29284</v>
      </c>
    </row>
    <row r="20" spans="1:9">
      <c r="A20" s="587">
        <v>2022</v>
      </c>
      <c r="B20" s="102" t="s">
        <v>63</v>
      </c>
      <c r="C20" s="157"/>
      <c r="D20" s="180">
        <v>5975</v>
      </c>
      <c r="E20" s="180">
        <v>1173</v>
      </c>
      <c r="F20" s="180">
        <v>410.00000000000006</v>
      </c>
      <c r="G20" s="180">
        <v>320</v>
      </c>
      <c r="H20" s="180">
        <v>1341</v>
      </c>
      <c r="I20" s="206">
        <v>21310.000000000004</v>
      </c>
    </row>
    <row r="21" spans="1:9">
      <c r="A21" s="572"/>
      <c r="B21" s="106" t="s">
        <v>64</v>
      </c>
      <c r="C21" s="158"/>
      <c r="D21" s="180">
        <v>6981.9999999999991</v>
      </c>
      <c r="E21" s="180">
        <v>274</v>
      </c>
      <c r="F21" s="180">
        <v>541</v>
      </c>
      <c r="G21" s="180">
        <v>408</v>
      </c>
      <c r="H21" s="180">
        <v>1109.9999999999998</v>
      </c>
      <c r="I21" s="206">
        <v>62700</v>
      </c>
    </row>
    <row r="22" spans="1:9">
      <c r="A22" s="572"/>
      <c r="B22" s="148" t="s">
        <v>65</v>
      </c>
      <c r="C22" s="174"/>
      <c r="D22" s="180">
        <v>9793</v>
      </c>
      <c r="E22" s="180">
        <v>144</v>
      </c>
      <c r="F22" s="180">
        <v>269</v>
      </c>
      <c r="G22" s="180">
        <v>450</v>
      </c>
      <c r="H22" s="180">
        <v>1892.9999999999998</v>
      </c>
      <c r="I22" s="206">
        <v>38670</v>
      </c>
    </row>
    <row r="23" spans="1:9">
      <c r="A23" s="586"/>
      <c r="B23" s="106" t="s">
        <v>66</v>
      </c>
      <c r="C23" s="158"/>
      <c r="D23" s="180">
        <v>11827</v>
      </c>
      <c r="E23" s="180">
        <v>208.00000000000003</v>
      </c>
      <c r="F23" s="180">
        <v>402.99999999999994</v>
      </c>
      <c r="G23" s="180">
        <v>371</v>
      </c>
      <c r="H23" s="180">
        <v>4849</v>
      </c>
      <c r="I23" s="206">
        <v>25030</v>
      </c>
    </row>
    <row r="24" spans="1:9">
      <c r="A24" s="572"/>
      <c r="B24" s="106" t="s">
        <v>67</v>
      </c>
      <c r="C24" s="158"/>
      <c r="D24" s="180">
        <v>8393</v>
      </c>
      <c r="E24" s="180">
        <v>2307</v>
      </c>
      <c r="F24" s="180">
        <v>565.00000000000011</v>
      </c>
      <c r="G24" s="180">
        <v>183</v>
      </c>
      <c r="H24" s="180">
        <v>4341</v>
      </c>
      <c r="I24" s="206">
        <v>40049</v>
      </c>
    </row>
    <row r="25" spans="1:9">
      <c r="A25" s="572"/>
      <c r="B25" s="148" t="s">
        <v>68</v>
      </c>
      <c r="C25" s="174"/>
      <c r="D25" s="180">
        <v>8809</v>
      </c>
      <c r="E25" s="180">
        <v>604.00000000000011</v>
      </c>
      <c r="F25" s="180">
        <v>411.00000000000006</v>
      </c>
      <c r="G25" s="180">
        <v>436</v>
      </c>
      <c r="H25" s="180">
        <v>3484</v>
      </c>
      <c r="I25" s="206">
        <v>50694</v>
      </c>
    </row>
    <row r="26" spans="1:9">
      <c r="A26" s="572"/>
      <c r="B26" s="106" t="s">
        <v>69</v>
      </c>
      <c r="C26" s="158"/>
      <c r="D26" s="180">
        <v>20894</v>
      </c>
      <c r="E26" s="180">
        <v>678</v>
      </c>
      <c r="F26" s="180">
        <v>244</v>
      </c>
      <c r="G26" s="180">
        <v>314</v>
      </c>
      <c r="H26" s="180">
        <v>3755</v>
      </c>
      <c r="I26" s="206">
        <v>39666.000000000007</v>
      </c>
    </row>
    <row r="27" spans="1:9">
      <c r="A27" s="572"/>
      <c r="B27" s="106" t="s">
        <v>70</v>
      </c>
      <c r="C27" s="158"/>
      <c r="D27" s="180">
        <v>14849</v>
      </c>
      <c r="E27" s="180">
        <v>1438.0000000000002</v>
      </c>
      <c r="F27" s="180">
        <v>455.00000000000006</v>
      </c>
      <c r="G27" s="180">
        <v>391.99999999999994</v>
      </c>
      <c r="H27" s="180">
        <v>4342.0000000000009</v>
      </c>
      <c r="I27" s="206">
        <v>52772.000000000007</v>
      </c>
    </row>
    <row r="28" spans="1:9">
      <c r="A28" s="572"/>
      <c r="B28" s="148" t="s">
        <v>71</v>
      </c>
      <c r="C28" s="174"/>
      <c r="D28" s="180">
        <v>21811.999999999996</v>
      </c>
      <c r="E28" s="180">
        <v>732</v>
      </c>
      <c r="F28" s="180">
        <v>488</v>
      </c>
      <c r="G28" s="180">
        <v>877.00000000000011</v>
      </c>
      <c r="H28" s="180">
        <v>3475</v>
      </c>
      <c r="I28" s="206">
        <v>65149.999999999993</v>
      </c>
    </row>
    <row r="29" spans="1:9">
      <c r="A29" s="572"/>
      <c r="B29" s="148" t="s">
        <v>72</v>
      </c>
      <c r="C29" s="174"/>
      <c r="D29" s="180">
        <v>12823</v>
      </c>
      <c r="E29" s="180">
        <v>411.00000000000006</v>
      </c>
      <c r="F29" s="180">
        <v>270</v>
      </c>
      <c r="G29" s="180">
        <v>341</v>
      </c>
      <c r="H29" s="180">
        <v>9879.9999999999982</v>
      </c>
      <c r="I29" s="206">
        <v>34146</v>
      </c>
    </row>
    <row r="30" spans="1:9">
      <c r="A30" s="572"/>
      <c r="B30" s="148" t="s">
        <v>73</v>
      </c>
      <c r="C30" s="174"/>
      <c r="D30" s="180">
        <v>6143.0000000000009</v>
      </c>
      <c r="E30" s="180">
        <v>210.00000000000003</v>
      </c>
      <c r="F30" s="180">
        <v>278</v>
      </c>
      <c r="G30" s="180">
        <v>243</v>
      </c>
      <c r="H30" s="180">
        <v>5481</v>
      </c>
      <c r="I30" s="206">
        <v>40936</v>
      </c>
    </row>
    <row r="31" spans="1:9">
      <c r="A31" s="584"/>
      <c r="B31" s="138" t="s">
        <v>74</v>
      </c>
      <c r="C31" s="175"/>
      <c r="D31" s="207">
        <v>4096.9999999999991</v>
      </c>
      <c r="E31" s="207">
        <v>31</v>
      </c>
      <c r="F31" s="207">
        <v>241</v>
      </c>
      <c r="G31" s="207">
        <v>149</v>
      </c>
      <c r="H31" s="207">
        <v>1143</v>
      </c>
      <c r="I31" s="208">
        <v>70890</v>
      </c>
    </row>
    <row r="32" spans="1:9">
      <c r="A32" s="587">
        <v>2023</v>
      </c>
      <c r="B32" s="102" t="s">
        <v>63</v>
      </c>
      <c r="C32" s="157"/>
      <c r="D32" s="180">
        <v>1416</v>
      </c>
      <c r="E32" s="180">
        <v>718</v>
      </c>
      <c r="F32" s="180">
        <v>143</v>
      </c>
      <c r="G32" s="180">
        <v>123</v>
      </c>
      <c r="H32" s="180">
        <v>837</v>
      </c>
      <c r="I32" s="206">
        <v>33643</v>
      </c>
    </row>
    <row r="33" spans="1:10">
      <c r="A33" s="572"/>
      <c r="B33" s="106" t="s">
        <v>64</v>
      </c>
      <c r="C33" s="158"/>
      <c r="D33" s="180">
        <v>6432</v>
      </c>
      <c r="E33" s="180">
        <v>1019.0000000000001</v>
      </c>
      <c r="F33" s="180">
        <v>546</v>
      </c>
      <c r="G33" s="180">
        <v>166</v>
      </c>
      <c r="H33" s="180">
        <v>751</v>
      </c>
      <c r="I33" s="206">
        <v>51937</v>
      </c>
    </row>
    <row r="34" spans="1:10">
      <c r="A34" s="572"/>
      <c r="B34" s="148" t="s">
        <v>65</v>
      </c>
      <c r="C34" s="174"/>
      <c r="D34" s="180">
        <v>13958</v>
      </c>
      <c r="E34" s="180">
        <v>448.99999999999994</v>
      </c>
      <c r="F34" s="180">
        <v>142.00000000000003</v>
      </c>
      <c r="G34" s="180">
        <v>245</v>
      </c>
      <c r="H34" s="180">
        <v>940</v>
      </c>
      <c r="I34" s="206">
        <v>38608.000000000007</v>
      </c>
    </row>
    <row r="35" spans="1:10">
      <c r="A35" s="586"/>
      <c r="B35" s="106" t="s">
        <v>66</v>
      </c>
      <c r="C35" s="158"/>
      <c r="D35" s="180">
        <v>11184.999999999998</v>
      </c>
      <c r="E35" s="180">
        <v>3141</v>
      </c>
      <c r="F35" s="180">
        <v>729</v>
      </c>
      <c r="G35" s="180">
        <v>328</v>
      </c>
      <c r="H35" s="180">
        <v>5422.0000000000009</v>
      </c>
      <c r="I35" s="206">
        <v>59563</v>
      </c>
    </row>
    <row r="36" spans="1:10">
      <c r="A36" s="572"/>
      <c r="B36" s="106" t="s">
        <v>67</v>
      </c>
      <c r="C36" s="158"/>
      <c r="D36" s="180">
        <v>3613</v>
      </c>
      <c r="E36" s="180">
        <v>359</v>
      </c>
      <c r="F36" s="180">
        <v>216.00000000000003</v>
      </c>
      <c r="G36" s="180">
        <v>175</v>
      </c>
      <c r="H36" s="180">
        <v>1920</v>
      </c>
      <c r="I36" s="206">
        <v>42949.999999999993</v>
      </c>
    </row>
    <row r="37" spans="1:10">
      <c r="A37" s="572"/>
      <c r="B37" s="148" t="s">
        <v>68</v>
      </c>
      <c r="C37" s="174"/>
      <c r="D37" s="180">
        <v>6876</v>
      </c>
      <c r="E37" s="180">
        <v>240</v>
      </c>
      <c r="F37" s="180">
        <v>588</v>
      </c>
      <c r="G37" s="180">
        <v>36</v>
      </c>
      <c r="H37" s="180">
        <v>1782</v>
      </c>
      <c r="I37" s="206">
        <v>85981</v>
      </c>
    </row>
    <row r="38" spans="1:10">
      <c r="A38" s="572"/>
      <c r="B38" s="106" t="s">
        <v>69</v>
      </c>
      <c r="C38" s="158"/>
      <c r="D38" s="180">
        <v>9222</v>
      </c>
      <c r="E38" s="180">
        <v>4705.9999999999991</v>
      </c>
      <c r="F38" s="180">
        <v>463.99999999999994</v>
      </c>
      <c r="G38" s="180">
        <v>77</v>
      </c>
      <c r="H38" s="180">
        <v>1682</v>
      </c>
      <c r="I38" s="206">
        <v>61229</v>
      </c>
    </row>
    <row r="39" spans="1:10">
      <c r="A39" s="572"/>
      <c r="B39" s="106" t="s">
        <v>70</v>
      </c>
      <c r="C39" s="158"/>
      <c r="D39" s="180">
        <v>10875</v>
      </c>
      <c r="E39" s="180">
        <v>651</v>
      </c>
      <c r="F39" s="180">
        <v>226.99999999999997</v>
      </c>
      <c r="G39" s="180">
        <v>136</v>
      </c>
      <c r="H39" s="180">
        <v>878.00000000000011</v>
      </c>
      <c r="I39" s="206">
        <v>48750</v>
      </c>
    </row>
    <row r="40" spans="1:10">
      <c r="A40" s="572"/>
      <c r="B40" s="148" t="s">
        <v>71</v>
      </c>
      <c r="C40" s="174"/>
      <c r="D40" s="180">
        <v>14498</v>
      </c>
      <c r="E40" s="180">
        <v>812</v>
      </c>
      <c r="F40" s="180">
        <v>173</v>
      </c>
      <c r="G40" s="180">
        <v>183</v>
      </c>
      <c r="H40" s="180">
        <v>923</v>
      </c>
      <c r="I40" s="206">
        <v>58489.000000000007</v>
      </c>
    </row>
    <row r="41" spans="1:10">
      <c r="A41" s="572"/>
      <c r="B41" s="148" t="s">
        <v>72</v>
      </c>
      <c r="C41" s="174"/>
      <c r="D41" s="180">
        <v>12777</v>
      </c>
      <c r="E41" s="180">
        <v>4478.9999999999991</v>
      </c>
      <c r="F41" s="180">
        <v>404</v>
      </c>
      <c r="G41" s="180">
        <v>328</v>
      </c>
      <c r="H41" s="180">
        <v>961</v>
      </c>
      <c r="I41" s="206">
        <v>44376</v>
      </c>
    </row>
    <row r="42" spans="1:10">
      <c r="A42" s="572"/>
      <c r="B42" s="148" t="s">
        <v>73</v>
      </c>
      <c r="C42" s="174"/>
      <c r="D42" s="375">
        <v>9764</v>
      </c>
      <c r="E42" s="375">
        <v>164</v>
      </c>
      <c r="F42" s="375">
        <v>1662</v>
      </c>
      <c r="G42" s="375">
        <v>616</v>
      </c>
      <c r="H42" s="375">
        <v>4957</v>
      </c>
      <c r="I42" s="376">
        <v>26901</v>
      </c>
    </row>
    <row r="43" spans="1:10" ht="12" thickBot="1">
      <c r="A43" s="588"/>
      <c r="B43" s="150" t="s">
        <v>74</v>
      </c>
      <c r="C43" s="176"/>
      <c r="D43" s="300">
        <v>9910</v>
      </c>
      <c r="E43" s="300">
        <v>483</v>
      </c>
      <c r="F43" s="300">
        <v>301</v>
      </c>
      <c r="G43" s="300">
        <v>786</v>
      </c>
      <c r="H43" s="300">
        <v>795.99999999999989</v>
      </c>
      <c r="I43" s="301">
        <v>17619</v>
      </c>
    </row>
    <row r="44" spans="1:10">
      <c r="A44" s="589" t="str">
        <f>Titles!$A$12</f>
        <v>1 Data for 2021 and 2022 based on 2016 Census Definitions and data for 2023 based on 2021 Census Definitions.</v>
      </c>
      <c r="B44" s="79"/>
      <c r="C44" s="344"/>
      <c r="D44" s="344"/>
      <c r="E44" s="344" t="s">
        <v>52</v>
      </c>
      <c r="F44" s="344"/>
      <c r="G44" s="306"/>
      <c r="H44" s="306"/>
    </row>
    <row r="45" spans="1:10" s="295" customFormat="1">
      <c r="A45" s="573" t="s">
        <v>116</v>
      </c>
      <c r="B45" s="294"/>
      <c r="C45" s="294"/>
      <c r="D45" s="344"/>
      <c r="E45" s="344" t="s">
        <v>52</v>
      </c>
      <c r="F45" s="344"/>
      <c r="G45" s="294"/>
      <c r="H45" s="294"/>
    </row>
    <row r="46" spans="1:10" s="295" customFormat="1">
      <c r="A46" s="590" t="str">
        <f>Titles!$A$10</f>
        <v>Source: CMHC Starts and Completion Survey, Market Absorption Survey</v>
      </c>
      <c r="B46" s="294"/>
      <c r="C46" s="294"/>
      <c r="D46" s="294"/>
      <c r="E46" s="180" t="s">
        <v>52</v>
      </c>
      <c r="F46" s="308"/>
      <c r="G46" s="294"/>
      <c r="H46" s="294"/>
    </row>
    <row r="47" spans="1:10" ht="12" customHeight="1">
      <c r="A47" s="592"/>
      <c r="B47" s="84"/>
      <c r="C47" s="84"/>
      <c r="D47" s="161"/>
      <c r="E47" s="161"/>
      <c r="F47" s="161"/>
      <c r="G47" s="161"/>
      <c r="H47" s="184"/>
      <c r="I47" s="84"/>
      <c r="J47" s="11"/>
    </row>
    <row r="48" spans="1:10" ht="9.75" customHeight="1">
      <c r="A48" s="592"/>
      <c r="B48" s="84"/>
      <c r="C48" s="84"/>
      <c r="D48" s="161"/>
      <c r="E48" s="161"/>
      <c r="F48" s="161"/>
      <c r="G48" s="161"/>
      <c r="H48" s="184"/>
      <c r="I48" s="84"/>
      <c r="J48" s="11"/>
    </row>
    <row r="60" spans="1:7">
      <c r="A60" s="589"/>
      <c r="B60" s="77"/>
      <c r="C60" s="344"/>
      <c r="D60" s="345"/>
      <c r="E60" s="345"/>
      <c r="F60" s="345"/>
      <c r="G60" s="52"/>
    </row>
    <row r="61" spans="1:7" ht="15.5">
      <c r="A61" s="589"/>
      <c r="B61" s="162"/>
      <c r="C61" s="162"/>
      <c r="D61" s="162"/>
      <c r="E61" s="162"/>
      <c r="F61" s="162"/>
      <c r="G61" s="52"/>
    </row>
  </sheetData>
  <pageMargins left="0.7" right="0.7" top="0.75" bottom="0.75" header="0.3" footer="0.3"/>
  <pageSetup scale="8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64"/>
  <sheetViews>
    <sheetView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562" customWidth="1"/>
    <col min="2" max="2" width="9.23046875" style="10" customWidth="1"/>
    <col min="3" max="3" width="8.765625" style="10" customWidth="1"/>
    <col min="4" max="8" width="9.765625" style="10" customWidth="1"/>
    <col min="9" max="16384" width="11.53515625" style="10"/>
  </cols>
  <sheetData>
    <row r="1" spans="1:8" s="167" customFormat="1" ht="16" customHeight="1">
      <c r="A1" s="580" t="s">
        <v>131</v>
      </c>
      <c r="B1" s="417"/>
      <c r="C1" s="417"/>
      <c r="D1" s="417"/>
      <c r="E1" s="417"/>
      <c r="F1" s="417"/>
      <c r="G1" s="417"/>
      <c r="H1" s="418"/>
    </row>
    <row r="2" spans="1:8" s="167" customFormat="1" ht="16" customHeight="1">
      <c r="A2" s="581" t="s">
        <v>145</v>
      </c>
      <c r="B2" s="420"/>
      <c r="C2" s="420"/>
      <c r="D2" s="420"/>
      <c r="E2" s="420"/>
      <c r="F2" s="420"/>
      <c r="G2" s="420"/>
      <c r="H2" s="421"/>
    </row>
    <row r="3" spans="1:8" s="167" customFormat="1" ht="16" customHeight="1" thickBot="1">
      <c r="A3" s="582"/>
      <c r="B3" s="457"/>
      <c r="C3" s="457"/>
      <c r="D3" s="457"/>
      <c r="E3" s="457"/>
      <c r="F3" s="457"/>
      <c r="G3" s="457"/>
      <c r="H3" s="458"/>
    </row>
    <row r="4" spans="1:8" ht="38.25" customHeight="1">
      <c r="A4" s="583" t="s">
        <v>96</v>
      </c>
      <c r="B4" s="84"/>
      <c r="C4" s="113"/>
      <c r="D4" s="467" t="s">
        <v>22</v>
      </c>
      <c r="E4" s="467" t="s">
        <v>110</v>
      </c>
      <c r="F4" s="467" t="s">
        <v>106</v>
      </c>
      <c r="G4" s="467" t="s">
        <v>17</v>
      </c>
      <c r="H4" s="539" t="s">
        <v>20</v>
      </c>
    </row>
    <row r="5" spans="1:8">
      <c r="A5" s="584" t="s">
        <v>96</v>
      </c>
      <c r="B5" s="135"/>
      <c r="C5" s="141"/>
      <c r="D5" s="468"/>
      <c r="E5" s="468"/>
      <c r="F5" s="468"/>
      <c r="G5" s="468"/>
      <c r="H5" s="540"/>
    </row>
    <row r="6" spans="1:8" ht="13.5">
      <c r="A6" s="623" t="s">
        <v>151</v>
      </c>
      <c r="B6" s="168"/>
      <c r="C6" s="173"/>
      <c r="D6" s="355">
        <v>4187</v>
      </c>
      <c r="E6" s="355">
        <v>2635</v>
      </c>
      <c r="F6" s="355">
        <v>5602</v>
      </c>
      <c r="G6" s="355">
        <v>1307</v>
      </c>
      <c r="H6" s="356">
        <v>766</v>
      </c>
    </row>
    <row r="7" spans="1:8" ht="13.5">
      <c r="A7" s="585" t="s">
        <v>157</v>
      </c>
      <c r="B7" s="138"/>
      <c r="C7" s="110"/>
      <c r="D7" s="355">
        <v>3530</v>
      </c>
      <c r="E7" s="355">
        <v>3168</v>
      </c>
      <c r="F7" s="355">
        <v>4847</v>
      </c>
      <c r="G7" s="355">
        <v>1760</v>
      </c>
      <c r="H7" s="356">
        <v>493</v>
      </c>
    </row>
    <row r="8" spans="1:8">
      <c r="A8" s="570">
        <f>Titles!A21</f>
        <v>2021</v>
      </c>
      <c r="B8" s="102" t="s">
        <v>63</v>
      </c>
      <c r="C8" s="157"/>
      <c r="D8" s="180">
        <v>2540</v>
      </c>
      <c r="E8" s="180">
        <v>2527</v>
      </c>
      <c r="F8" s="180">
        <v>10550</v>
      </c>
      <c r="G8" s="180">
        <v>2136</v>
      </c>
      <c r="H8" s="206">
        <v>252</v>
      </c>
    </row>
    <row r="9" spans="1:8">
      <c r="A9" s="572"/>
      <c r="B9" s="106" t="s">
        <v>64</v>
      </c>
      <c r="C9" s="158"/>
      <c r="D9" s="180">
        <v>7912</v>
      </c>
      <c r="E9" s="180">
        <v>2118</v>
      </c>
      <c r="F9" s="180">
        <v>1181</v>
      </c>
      <c r="G9" s="180">
        <v>1305</v>
      </c>
      <c r="H9" s="206">
        <v>846</v>
      </c>
    </row>
    <row r="10" spans="1:8">
      <c r="A10" s="572"/>
      <c r="B10" s="148" t="s">
        <v>65</v>
      </c>
      <c r="C10" s="174"/>
      <c r="D10" s="180">
        <v>1628</v>
      </c>
      <c r="E10" s="180">
        <v>3834.0000000000005</v>
      </c>
      <c r="F10" s="180">
        <v>4417</v>
      </c>
      <c r="G10" s="180">
        <v>478.00000000000006</v>
      </c>
      <c r="H10" s="206">
        <v>323</v>
      </c>
    </row>
    <row r="11" spans="1:8">
      <c r="A11" s="586"/>
      <c r="B11" s="106" t="s">
        <v>66</v>
      </c>
      <c r="C11" s="158"/>
      <c r="D11" s="180">
        <v>6725.0000000000009</v>
      </c>
      <c r="E11" s="180">
        <v>2556</v>
      </c>
      <c r="F11" s="180">
        <v>10843</v>
      </c>
      <c r="G11" s="180">
        <v>526</v>
      </c>
      <c r="H11" s="206">
        <v>1632.0000000000002</v>
      </c>
    </row>
    <row r="12" spans="1:8">
      <c r="A12" s="572"/>
      <c r="B12" s="106" t="s">
        <v>67</v>
      </c>
      <c r="C12" s="158"/>
      <c r="D12" s="180">
        <v>3965</v>
      </c>
      <c r="E12" s="180">
        <v>3134</v>
      </c>
      <c r="F12" s="180">
        <v>6303</v>
      </c>
      <c r="G12" s="180">
        <v>1069</v>
      </c>
      <c r="H12" s="206">
        <v>241</v>
      </c>
    </row>
    <row r="13" spans="1:8">
      <c r="A13" s="572"/>
      <c r="B13" s="148" t="s">
        <v>68</v>
      </c>
      <c r="C13" s="174"/>
      <c r="D13" s="180">
        <v>4765.0000000000009</v>
      </c>
      <c r="E13" s="180">
        <v>1730.9999999999998</v>
      </c>
      <c r="F13" s="180">
        <v>3034.9999999999995</v>
      </c>
      <c r="G13" s="180">
        <v>330</v>
      </c>
      <c r="H13" s="206">
        <v>2142</v>
      </c>
    </row>
    <row r="14" spans="1:8">
      <c r="A14" s="572"/>
      <c r="B14" s="106" t="s">
        <v>69</v>
      </c>
      <c r="C14" s="158"/>
      <c r="D14" s="180">
        <v>2895</v>
      </c>
      <c r="E14" s="180">
        <v>2087</v>
      </c>
      <c r="F14" s="180">
        <v>5855</v>
      </c>
      <c r="G14" s="180">
        <v>118</v>
      </c>
      <c r="H14" s="206">
        <v>2084</v>
      </c>
    </row>
    <row r="15" spans="1:8">
      <c r="A15" s="572"/>
      <c r="B15" s="106" t="s">
        <v>70</v>
      </c>
      <c r="C15" s="158"/>
      <c r="D15" s="180">
        <v>8213.0000000000018</v>
      </c>
      <c r="E15" s="180">
        <v>2050.0000000000005</v>
      </c>
      <c r="F15" s="180">
        <v>5508</v>
      </c>
      <c r="G15" s="180">
        <v>2918.9999999999995</v>
      </c>
      <c r="H15" s="206">
        <v>323.99999999999994</v>
      </c>
    </row>
    <row r="16" spans="1:8">
      <c r="A16" s="572"/>
      <c r="B16" s="148" t="s">
        <v>71</v>
      </c>
      <c r="C16" s="174"/>
      <c r="D16" s="180">
        <v>880</v>
      </c>
      <c r="E16" s="180">
        <v>3796.0000000000005</v>
      </c>
      <c r="F16" s="180">
        <v>2779</v>
      </c>
      <c r="G16" s="180">
        <v>118</v>
      </c>
      <c r="H16" s="206">
        <v>224</v>
      </c>
    </row>
    <row r="17" spans="1:8">
      <c r="A17" s="572"/>
      <c r="B17" s="148" t="s">
        <v>72</v>
      </c>
      <c r="C17" s="174"/>
      <c r="D17" s="180">
        <v>1039.0000000000002</v>
      </c>
      <c r="E17" s="180">
        <v>3346.9999999999995</v>
      </c>
      <c r="F17" s="180">
        <v>7273.9999999999991</v>
      </c>
      <c r="G17" s="180">
        <v>185</v>
      </c>
      <c r="H17" s="206">
        <v>174</v>
      </c>
    </row>
    <row r="18" spans="1:8">
      <c r="A18" s="572"/>
      <c r="B18" s="148" t="s">
        <v>73</v>
      </c>
      <c r="C18" s="174"/>
      <c r="D18" s="180">
        <v>6596</v>
      </c>
      <c r="E18" s="180">
        <v>2576</v>
      </c>
      <c r="F18" s="180">
        <v>3208.9999999999995</v>
      </c>
      <c r="G18" s="180">
        <v>4279</v>
      </c>
      <c r="H18" s="206">
        <v>427</v>
      </c>
    </row>
    <row r="19" spans="1:8">
      <c r="A19" s="584"/>
      <c r="B19" s="138" t="s">
        <v>74</v>
      </c>
      <c r="C19" s="175"/>
      <c r="D19" s="207">
        <v>3740</v>
      </c>
      <c r="E19" s="207">
        <v>2066</v>
      </c>
      <c r="F19" s="207">
        <v>6471</v>
      </c>
      <c r="G19" s="207">
        <v>2347</v>
      </c>
      <c r="H19" s="208">
        <v>528</v>
      </c>
    </row>
    <row r="20" spans="1:8">
      <c r="A20" s="587">
        <f>Titles!A22</f>
        <v>2022</v>
      </c>
      <c r="B20" s="102" t="s">
        <v>63</v>
      </c>
      <c r="C20" s="157"/>
      <c r="D20" s="180">
        <v>1678</v>
      </c>
      <c r="E20" s="180">
        <v>2106</v>
      </c>
      <c r="F20" s="180">
        <v>1498.0000000000002</v>
      </c>
      <c r="G20" s="180">
        <v>872</v>
      </c>
      <c r="H20" s="206">
        <v>339.99999999999994</v>
      </c>
    </row>
    <row r="21" spans="1:8">
      <c r="A21" s="572"/>
      <c r="B21" s="106" t="s">
        <v>64</v>
      </c>
      <c r="C21" s="158"/>
      <c r="D21" s="180">
        <v>2575</v>
      </c>
      <c r="E21" s="180">
        <v>1950.0000000000002</v>
      </c>
      <c r="F21" s="180">
        <v>2123</v>
      </c>
      <c r="G21" s="180">
        <v>525</v>
      </c>
      <c r="H21" s="206">
        <v>217.00000000000003</v>
      </c>
    </row>
    <row r="22" spans="1:8">
      <c r="A22" s="572"/>
      <c r="B22" s="148" t="s">
        <v>65</v>
      </c>
      <c r="C22" s="174"/>
      <c r="D22" s="180">
        <v>2743</v>
      </c>
      <c r="E22" s="180">
        <v>1830</v>
      </c>
      <c r="F22" s="180">
        <v>3992</v>
      </c>
      <c r="G22" s="180">
        <v>656</v>
      </c>
      <c r="H22" s="206">
        <v>295</v>
      </c>
    </row>
    <row r="23" spans="1:8">
      <c r="A23" s="586"/>
      <c r="B23" s="106" t="s">
        <v>66</v>
      </c>
      <c r="C23" s="158"/>
      <c r="D23" s="180">
        <v>5855</v>
      </c>
      <c r="E23" s="180">
        <v>5821.9999999999991</v>
      </c>
      <c r="F23" s="180">
        <v>2576</v>
      </c>
      <c r="G23" s="180">
        <v>1230</v>
      </c>
      <c r="H23" s="206">
        <v>188</v>
      </c>
    </row>
    <row r="24" spans="1:8">
      <c r="A24" s="572"/>
      <c r="B24" s="106" t="s">
        <v>67</v>
      </c>
      <c r="C24" s="158"/>
      <c r="D24" s="180">
        <v>1702</v>
      </c>
      <c r="E24" s="180">
        <v>3066.0000000000005</v>
      </c>
      <c r="F24" s="180">
        <v>2394</v>
      </c>
      <c r="G24" s="180">
        <v>4021</v>
      </c>
      <c r="H24" s="206">
        <v>210.00000000000003</v>
      </c>
    </row>
    <row r="25" spans="1:8">
      <c r="A25" s="572"/>
      <c r="B25" s="148" t="s">
        <v>68</v>
      </c>
      <c r="C25" s="174"/>
      <c r="D25" s="180">
        <v>4524</v>
      </c>
      <c r="E25" s="180">
        <v>1492</v>
      </c>
      <c r="F25" s="180">
        <v>6201</v>
      </c>
      <c r="G25" s="180">
        <v>2458</v>
      </c>
      <c r="H25" s="206">
        <v>975</v>
      </c>
    </row>
    <row r="26" spans="1:8">
      <c r="A26" s="572"/>
      <c r="B26" s="106" t="s">
        <v>69</v>
      </c>
      <c r="C26" s="158"/>
      <c r="D26" s="180">
        <v>2262</v>
      </c>
      <c r="E26" s="180">
        <v>1500</v>
      </c>
      <c r="F26" s="180">
        <v>4773</v>
      </c>
      <c r="G26" s="180">
        <v>2285</v>
      </c>
      <c r="H26" s="206">
        <v>334</v>
      </c>
    </row>
    <row r="27" spans="1:8">
      <c r="A27" s="572"/>
      <c r="B27" s="106" t="s">
        <v>70</v>
      </c>
      <c r="C27" s="158"/>
      <c r="D27" s="180">
        <v>1827</v>
      </c>
      <c r="E27" s="180">
        <v>2509.0000000000005</v>
      </c>
      <c r="F27" s="180">
        <v>4837</v>
      </c>
      <c r="G27" s="180">
        <v>2107</v>
      </c>
      <c r="H27" s="206">
        <v>620</v>
      </c>
    </row>
    <row r="28" spans="1:8">
      <c r="A28" s="572"/>
      <c r="B28" s="148" t="s">
        <v>71</v>
      </c>
      <c r="C28" s="174"/>
      <c r="D28" s="180">
        <v>2068</v>
      </c>
      <c r="E28" s="180">
        <v>9547</v>
      </c>
      <c r="F28" s="180">
        <v>3676</v>
      </c>
      <c r="G28" s="180">
        <v>1199</v>
      </c>
      <c r="H28" s="206">
        <v>1561</v>
      </c>
    </row>
    <row r="29" spans="1:8">
      <c r="A29" s="572"/>
      <c r="B29" s="148" t="s">
        <v>72</v>
      </c>
      <c r="C29" s="174"/>
      <c r="D29" s="180">
        <v>4314.9999999999991</v>
      </c>
      <c r="E29" s="180">
        <v>2166.0000000000005</v>
      </c>
      <c r="F29" s="180">
        <v>5523</v>
      </c>
      <c r="G29" s="180">
        <v>1880</v>
      </c>
      <c r="H29" s="206">
        <v>303</v>
      </c>
    </row>
    <row r="30" spans="1:8">
      <c r="A30" s="572"/>
      <c r="B30" s="148" t="s">
        <v>73</v>
      </c>
      <c r="C30" s="174"/>
      <c r="D30" s="180">
        <v>10822.999999999998</v>
      </c>
      <c r="E30" s="180">
        <v>2689</v>
      </c>
      <c r="F30" s="180">
        <v>12137</v>
      </c>
      <c r="G30" s="180">
        <v>1986</v>
      </c>
      <c r="H30" s="206">
        <v>584</v>
      </c>
    </row>
    <row r="31" spans="1:8">
      <c r="A31" s="584"/>
      <c r="B31" s="138" t="s">
        <v>74</v>
      </c>
      <c r="C31" s="175"/>
      <c r="D31" s="207">
        <v>1809.0000000000002</v>
      </c>
      <c r="E31" s="207">
        <v>3008</v>
      </c>
      <c r="F31" s="207">
        <v>8132</v>
      </c>
      <c r="G31" s="207">
        <v>1357</v>
      </c>
      <c r="H31" s="208">
        <v>215</v>
      </c>
    </row>
    <row r="32" spans="1:8">
      <c r="A32" s="587">
        <f>Titles!A23</f>
        <v>2023</v>
      </c>
      <c r="B32" s="102" t="s">
        <v>63</v>
      </c>
      <c r="C32" s="157"/>
      <c r="D32" s="180">
        <v>2030.0000000000002</v>
      </c>
      <c r="E32" s="180">
        <v>4090</v>
      </c>
      <c r="F32" s="180">
        <v>5042</v>
      </c>
      <c r="G32" s="180">
        <v>1105</v>
      </c>
      <c r="H32" s="206">
        <v>191</v>
      </c>
    </row>
    <row r="33" spans="1:9">
      <c r="A33" s="572"/>
      <c r="B33" s="106" t="s">
        <v>64</v>
      </c>
      <c r="C33" s="158"/>
      <c r="D33" s="180">
        <v>1218.9999999999998</v>
      </c>
      <c r="E33" s="180">
        <v>4715</v>
      </c>
      <c r="F33" s="180">
        <v>4867</v>
      </c>
      <c r="G33" s="180">
        <v>1212</v>
      </c>
      <c r="H33" s="206">
        <v>4151.9999999999991</v>
      </c>
    </row>
    <row r="34" spans="1:9">
      <c r="A34" s="572"/>
      <c r="B34" s="148" t="s">
        <v>65</v>
      </c>
      <c r="C34" s="174"/>
      <c r="D34" s="180">
        <v>815.00000000000011</v>
      </c>
      <c r="E34" s="180">
        <v>1367</v>
      </c>
      <c r="F34" s="180">
        <v>1839</v>
      </c>
      <c r="G34" s="180">
        <v>637</v>
      </c>
      <c r="H34" s="206">
        <v>3102</v>
      </c>
    </row>
    <row r="35" spans="1:9">
      <c r="A35" s="586"/>
      <c r="B35" s="106" t="s">
        <v>66</v>
      </c>
      <c r="C35" s="158"/>
      <c r="D35" s="180">
        <v>6755</v>
      </c>
      <c r="E35" s="180">
        <v>1706</v>
      </c>
      <c r="F35" s="180">
        <v>1250</v>
      </c>
      <c r="G35" s="180">
        <v>1484.9999999999998</v>
      </c>
      <c r="H35" s="206">
        <v>62</v>
      </c>
    </row>
    <row r="36" spans="1:9">
      <c r="A36" s="572"/>
      <c r="B36" s="106" t="s">
        <v>67</v>
      </c>
      <c r="C36" s="158"/>
      <c r="D36" s="180">
        <v>1020.9999999999999</v>
      </c>
      <c r="E36" s="180">
        <v>2498.9999999999995</v>
      </c>
      <c r="F36" s="180">
        <v>2485</v>
      </c>
      <c r="G36" s="180">
        <v>1353</v>
      </c>
      <c r="H36" s="206">
        <v>132</v>
      </c>
    </row>
    <row r="37" spans="1:9">
      <c r="A37" s="572"/>
      <c r="B37" s="148" t="s">
        <v>68</v>
      </c>
      <c r="C37" s="174"/>
      <c r="D37" s="180">
        <v>3776.0000000000005</v>
      </c>
      <c r="E37" s="180">
        <v>1985</v>
      </c>
      <c r="F37" s="180">
        <v>1751</v>
      </c>
      <c r="G37" s="180">
        <v>1207</v>
      </c>
      <c r="H37" s="206">
        <v>1672.9999999999998</v>
      </c>
    </row>
    <row r="38" spans="1:9">
      <c r="A38" s="572"/>
      <c r="B38" s="106" t="s">
        <v>69</v>
      </c>
      <c r="C38" s="158"/>
      <c r="D38" s="180">
        <v>685</v>
      </c>
      <c r="E38" s="180">
        <v>1627.0000000000002</v>
      </c>
      <c r="F38" s="180">
        <v>3404</v>
      </c>
      <c r="G38" s="180">
        <v>839</v>
      </c>
      <c r="H38" s="206">
        <v>2306</v>
      </c>
    </row>
    <row r="39" spans="1:9">
      <c r="A39" s="572"/>
      <c r="B39" s="106" t="s">
        <v>70</v>
      </c>
      <c r="C39" s="158"/>
      <c r="D39" s="180">
        <v>2669</v>
      </c>
      <c r="E39" s="180">
        <v>4765.0000000000009</v>
      </c>
      <c r="F39" s="180">
        <v>2254</v>
      </c>
      <c r="G39" s="180">
        <v>155</v>
      </c>
      <c r="H39" s="206">
        <v>182</v>
      </c>
    </row>
    <row r="40" spans="1:9">
      <c r="A40" s="572"/>
      <c r="B40" s="148" t="s">
        <v>71</v>
      </c>
      <c r="C40" s="174"/>
      <c r="D40" s="180">
        <v>2368</v>
      </c>
      <c r="E40" s="180">
        <v>4592.0000000000009</v>
      </c>
      <c r="F40" s="180">
        <v>6488</v>
      </c>
      <c r="G40" s="180">
        <v>405</v>
      </c>
      <c r="H40" s="206">
        <v>1505.0000000000002</v>
      </c>
    </row>
    <row r="41" spans="1:9">
      <c r="A41" s="572"/>
      <c r="B41" s="148" t="s">
        <v>72</v>
      </c>
      <c r="C41" s="174"/>
      <c r="D41" s="180">
        <v>14409</v>
      </c>
      <c r="E41" s="180">
        <v>3859.0000000000005</v>
      </c>
      <c r="F41" s="180">
        <v>4108.0000000000009</v>
      </c>
      <c r="G41" s="180">
        <v>980</v>
      </c>
      <c r="H41" s="206">
        <v>147</v>
      </c>
    </row>
    <row r="42" spans="1:9">
      <c r="A42" s="572"/>
      <c r="B42" s="148" t="s">
        <v>73</v>
      </c>
      <c r="C42" s="174"/>
      <c r="D42" s="375">
        <v>1075.9999999999998</v>
      </c>
      <c r="E42" s="375">
        <v>1928</v>
      </c>
      <c r="F42" s="375">
        <v>4768.0000000000009</v>
      </c>
      <c r="G42" s="375">
        <v>1205</v>
      </c>
      <c r="H42" s="376">
        <v>189</v>
      </c>
    </row>
    <row r="43" spans="1:9" ht="12" thickBot="1">
      <c r="A43" s="588"/>
      <c r="B43" s="150" t="s">
        <v>74</v>
      </c>
      <c r="C43" s="176"/>
      <c r="D43" s="300">
        <v>7631</v>
      </c>
      <c r="E43" s="300">
        <v>934</v>
      </c>
      <c r="F43" s="300">
        <v>18224</v>
      </c>
      <c r="G43" s="300">
        <v>1240</v>
      </c>
      <c r="H43" s="301">
        <v>1754</v>
      </c>
    </row>
    <row r="44" spans="1:9">
      <c r="A44" s="589" t="str">
        <f>Titles!$A$12</f>
        <v>1 Data for 2021 and 2022 based on 2016 Census Definitions and data for 2023 based on 2021 Census Definitions.</v>
      </c>
      <c r="B44" s="79"/>
      <c r="C44" s="344"/>
      <c r="D44" s="306"/>
      <c r="E44" s="52"/>
      <c r="F44" s="306"/>
      <c r="G44" s="306"/>
      <c r="H44" s="345"/>
    </row>
    <row r="45" spans="1:9" s="295" customFormat="1" ht="10.9" customHeight="1">
      <c r="A45" s="573" t="s">
        <v>116</v>
      </c>
      <c r="B45" s="294"/>
      <c r="C45" s="294"/>
      <c r="D45" s="294"/>
      <c r="E45" s="338"/>
      <c r="F45" s="294"/>
      <c r="G45" s="294"/>
      <c r="H45" s="294"/>
    </row>
    <row r="46" spans="1:9" s="295" customFormat="1" ht="10.9" customHeight="1">
      <c r="A46" s="590" t="str">
        <f>Titles!$A$10</f>
        <v>Source: CMHC Starts and Completion Survey, Market Absorption Survey</v>
      </c>
      <c r="B46" s="294"/>
      <c r="C46" s="294"/>
      <c r="D46" s="294"/>
      <c r="E46" s="308"/>
      <c r="F46" s="294"/>
      <c r="G46" s="294"/>
      <c r="H46" s="294"/>
    </row>
    <row r="47" spans="1:9" ht="12" customHeight="1">
      <c r="A47" s="592"/>
      <c r="B47" s="84"/>
      <c r="C47" s="84"/>
      <c r="D47" s="161"/>
      <c r="E47" s="161"/>
      <c r="F47" s="161"/>
      <c r="G47" s="184"/>
      <c r="H47" s="84"/>
      <c r="I47" s="11"/>
    </row>
    <row r="49" spans="1:9" ht="9.75" customHeight="1">
      <c r="A49" s="10"/>
      <c r="I49" s="11"/>
    </row>
    <row r="50" spans="1:9">
      <c r="A50" s="10"/>
    </row>
    <row r="51" spans="1:9">
      <c r="A51" s="10"/>
    </row>
    <row r="52" spans="1:9">
      <c r="A52" s="10"/>
    </row>
    <row r="53" spans="1:9">
      <c r="A53" s="10"/>
    </row>
    <row r="54" spans="1:9">
      <c r="A54" s="10"/>
    </row>
    <row r="55" spans="1:9">
      <c r="A55" s="10"/>
    </row>
    <row r="58" spans="1:9">
      <c r="A58" s="10"/>
    </row>
    <row r="59" spans="1:9">
      <c r="A59" s="10"/>
    </row>
    <row r="60" spans="1:9">
      <c r="A60" s="10"/>
    </row>
    <row r="61" spans="1:9">
      <c r="A61" s="10"/>
    </row>
    <row r="62" spans="1:9">
      <c r="A62" s="10"/>
    </row>
    <row r="63" spans="1:9">
      <c r="A63" s="10"/>
    </row>
    <row r="64" spans="1:9">
      <c r="A64" s="1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62"/>
  <sheetViews>
    <sheetView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3046875" style="562" customWidth="1"/>
    <col min="2" max="2" width="9.23046875" style="10" customWidth="1"/>
    <col min="3" max="3" width="8.765625" style="10" customWidth="1"/>
    <col min="4" max="6" width="9.765625" style="10" customWidth="1"/>
    <col min="7" max="7" width="10.84375" style="10" customWidth="1"/>
    <col min="8" max="8" width="9.765625" style="10" customWidth="1"/>
    <col min="9" max="16384" width="11.53515625" style="10"/>
  </cols>
  <sheetData>
    <row r="1" spans="1:8" s="167" customFormat="1" ht="16" customHeight="1">
      <c r="A1" s="580" t="s">
        <v>132</v>
      </c>
      <c r="B1" s="417"/>
      <c r="C1" s="417"/>
      <c r="D1" s="417"/>
      <c r="E1" s="417"/>
      <c r="F1" s="417"/>
      <c r="G1" s="417"/>
      <c r="H1" s="418"/>
    </row>
    <row r="2" spans="1:8" s="167" customFormat="1" ht="16" customHeight="1">
      <c r="A2" s="581" t="s">
        <v>145</v>
      </c>
      <c r="B2" s="420"/>
      <c r="C2" s="420"/>
      <c r="D2" s="420"/>
      <c r="E2" s="420"/>
      <c r="F2" s="420"/>
      <c r="G2" s="420"/>
      <c r="H2" s="421"/>
    </row>
    <row r="3" spans="1:8" s="167" customFormat="1" ht="16" customHeight="1" thickBot="1">
      <c r="A3" s="582"/>
      <c r="B3" s="457"/>
      <c r="C3" s="457"/>
      <c r="D3" s="457"/>
      <c r="E3" s="457"/>
      <c r="F3" s="457"/>
      <c r="G3" s="457"/>
      <c r="H3" s="458"/>
    </row>
    <row r="4" spans="1:8" ht="26.25" customHeight="1">
      <c r="A4" s="593" t="s">
        <v>75</v>
      </c>
      <c r="B4" s="84"/>
      <c r="C4" s="113"/>
      <c r="D4" s="381" t="s">
        <v>25</v>
      </c>
      <c r="E4" s="381" t="s">
        <v>44</v>
      </c>
      <c r="F4" s="381" t="s">
        <v>16</v>
      </c>
      <c r="G4" s="467" t="s">
        <v>105</v>
      </c>
      <c r="H4" s="532" t="s">
        <v>39</v>
      </c>
    </row>
    <row r="5" spans="1:8">
      <c r="A5" s="594"/>
      <c r="B5" s="538"/>
      <c r="C5" s="141"/>
      <c r="D5" s="141"/>
      <c r="E5" s="141"/>
      <c r="F5" s="141"/>
      <c r="G5" s="468"/>
      <c r="H5" s="299"/>
    </row>
    <row r="6" spans="1:8" ht="13.5">
      <c r="A6" s="623" t="s">
        <v>151</v>
      </c>
      <c r="B6" s="125"/>
      <c r="C6" s="173"/>
      <c r="D6" s="355">
        <v>5592</v>
      </c>
      <c r="E6" s="533">
        <v>1458</v>
      </c>
      <c r="F6" s="533">
        <v>2225</v>
      </c>
      <c r="G6" s="533">
        <v>434</v>
      </c>
      <c r="H6" s="534">
        <v>193</v>
      </c>
    </row>
    <row r="7" spans="1:8" ht="13.5">
      <c r="A7" s="585" t="s">
        <v>157</v>
      </c>
      <c r="B7" s="138"/>
      <c r="C7" s="110"/>
      <c r="D7" s="355">
        <v>3361</v>
      </c>
      <c r="E7" s="533">
        <v>1515</v>
      </c>
      <c r="F7" s="533">
        <v>3044</v>
      </c>
      <c r="G7" s="533">
        <v>282</v>
      </c>
      <c r="H7" s="534">
        <v>186</v>
      </c>
    </row>
    <row r="8" spans="1:8">
      <c r="A8" s="570">
        <f>Titles!A21</f>
        <v>2021</v>
      </c>
      <c r="B8" s="102" t="s">
        <v>63</v>
      </c>
      <c r="C8" s="157"/>
      <c r="D8" s="180">
        <v>3435</v>
      </c>
      <c r="E8" s="180">
        <v>1831.9999999999998</v>
      </c>
      <c r="F8" s="180">
        <v>3382</v>
      </c>
      <c r="G8" s="180">
        <v>548</v>
      </c>
      <c r="H8" s="206">
        <v>72</v>
      </c>
    </row>
    <row r="9" spans="1:8">
      <c r="A9" s="572"/>
      <c r="B9" s="106" t="s">
        <v>64</v>
      </c>
      <c r="C9" s="158"/>
      <c r="D9" s="180">
        <v>9092</v>
      </c>
      <c r="E9" s="180">
        <v>911</v>
      </c>
      <c r="F9" s="180">
        <v>758</v>
      </c>
      <c r="G9" s="180">
        <v>135</v>
      </c>
      <c r="H9" s="206">
        <v>92</v>
      </c>
    </row>
    <row r="10" spans="1:8">
      <c r="A10" s="572"/>
      <c r="B10" s="148" t="s">
        <v>65</v>
      </c>
      <c r="C10" s="174"/>
      <c r="D10" s="180">
        <v>3298</v>
      </c>
      <c r="E10" s="180">
        <v>624</v>
      </c>
      <c r="F10" s="180">
        <v>380</v>
      </c>
      <c r="G10" s="180">
        <v>153</v>
      </c>
      <c r="H10" s="206">
        <v>942</v>
      </c>
    </row>
    <row r="11" spans="1:8">
      <c r="A11" s="586"/>
      <c r="B11" s="106" t="s">
        <v>66</v>
      </c>
      <c r="C11" s="158"/>
      <c r="D11" s="180">
        <v>9443.0000000000018</v>
      </c>
      <c r="E11" s="180">
        <v>2201</v>
      </c>
      <c r="F11" s="180">
        <v>1865.0000000000002</v>
      </c>
      <c r="G11" s="180">
        <v>221</v>
      </c>
      <c r="H11" s="206">
        <v>596.00000000000011</v>
      </c>
    </row>
    <row r="12" spans="1:8">
      <c r="A12" s="572"/>
      <c r="B12" s="106" t="s">
        <v>67</v>
      </c>
      <c r="C12" s="158"/>
      <c r="D12" s="180">
        <v>6198</v>
      </c>
      <c r="E12" s="180">
        <v>2723</v>
      </c>
      <c r="F12" s="180">
        <v>2492</v>
      </c>
      <c r="G12" s="180">
        <v>464.99999999999994</v>
      </c>
      <c r="H12" s="206">
        <v>315</v>
      </c>
    </row>
    <row r="13" spans="1:8">
      <c r="A13" s="572"/>
      <c r="B13" s="148" t="s">
        <v>68</v>
      </c>
      <c r="C13" s="174"/>
      <c r="D13" s="180">
        <v>10631</v>
      </c>
      <c r="E13" s="180">
        <v>1732</v>
      </c>
      <c r="F13" s="180">
        <v>1011.0000000000001</v>
      </c>
      <c r="G13" s="180">
        <v>425.00000000000006</v>
      </c>
      <c r="H13" s="206">
        <v>90</v>
      </c>
    </row>
    <row r="14" spans="1:8">
      <c r="A14" s="572"/>
      <c r="B14" s="106" t="s">
        <v>69</v>
      </c>
      <c r="C14" s="158"/>
      <c r="D14" s="180">
        <v>7015.0000000000009</v>
      </c>
      <c r="E14" s="180">
        <v>1016</v>
      </c>
      <c r="F14" s="180">
        <v>3522</v>
      </c>
      <c r="G14" s="180">
        <v>435.99999999999994</v>
      </c>
      <c r="H14" s="206">
        <v>841</v>
      </c>
    </row>
    <row r="15" spans="1:8">
      <c r="A15" s="572"/>
      <c r="B15" s="106" t="s">
        <v>70</v>
      </c>
      <c r="C15" s="158"/>
      <c r="D15" s="180">
        <v>4546</v>
      </c>
      <c r="E15" s="180">
        <v>1459</v>
      </c>
      <c r="F15" s="180">
        <v>3693</v>
      </c>
      <c r="G15" s="180">
        <v>92</v>
      </c>
      <c r="H15" s="206">
        <v>68</v>
      </c>
    </row>
    <row r="16" spans="1:8">
      <c r="A16" s="572"/>
      <c r="B16" s="148" t="s">
        <v>71</v>
      </c>
      <c r="C16" s="174"/>
      <c r="D16" s="180">
        <v>4921</v>
      </c>
      <c r="E16" s="180">
        <v>735.00000000000011</v>
      </c>
      <c r="F16" s="180">
        <v>2399</v>
      </c>
      <c r="G16" s="180">
        <v>2072</v>
      </c>
      <c r="H16" s="206">
        <v>105</v>
      </c>
    </row>
    <row r="17" spans="1:8">
      <c r="A17" s="572"/>
      <c r="B17" s="148" t="s">
        <v>72</v>
      </c>
      <c r="C17" s="174"/>
      <c r="D17" s="180">
        <v>2726</v>
      </c>
      <c r="E17" s="180">
        <v>905</v>
      </c>
      <c r="F17" s="180">
        <v>2606</v>
      </c>
      <c r="G17" s="180">
        <v>321</v>
      </c>
      <c r="H17" s="206">
        <v>91</v>
      </c>
    </row>
    <row r="18" spans="1:8">
      <c r="A18" s="572"/>
      <c r="B18" s="148" t="s">
        <v>73</v>
      </c>
      <c r="C18" s="174"/>
      <c r="D18" s="180">
        <v>3239</v>
      </c>
      <c r="E18" s="180">
        <v>1905.9999999999998</v>
      </c>
      <c r="F18" s="180">
        <v>2392</v>
      </c>
      <c r="G18" s="180">
        <v>332.99999999999994</v>
      </c>
      <c r="H18" s="206">
        <v>157</v>
      </c>
    </row>
    <row r="19" spans="1:8">
      <c r="A19" s="584"/>
      <c r="B19" s="138" t="s">
        <v>74</v>
      </c>
      <c r="C19" s="175"/>
      <c r="D19" s="535">
        <v>3203.0000000000005</v>
      </c>
      <c r="E19" s="535">
        <v>1295.9999999999998</v>
      </c>
      <c r="F19" s="535">
        <v>1895</v>
      </c>
      <c r="G19" s="535">
        <v>221.99999999999997</v>
      </c>
      <c r="H19" s="536">
        <v>191</v>
      </c>
    </row>
    <row r="20" spans="1:8">
      <c r="A20" s="587">
        <f>Titles!A22</f>
        <v>2022</v>
      </c>
      <c r="B20" s="102" t="s">
        <v>63</v>
      </c>
      <c r="C20" s="157"/>
      <c r="D20" s="180">
        <v>4875.9999999999991</v>
      </c>
      <c r="E20" s="180">
        <v>1504</v>
      </c>
      <c r="F20" s="180">
        <v>1505.0000000000002</v>
      </c>
      <c r="G20" s="180">
        <v>232</v>
      </c>
      <c r="H20" s="206">
        <v>133</v>
      </c>
    </row>
    <row r="21" spans="1:8">
      <c r="A21" s="572"/>
      <c r="B21" s="106" t="s">
        <v>64</v>
      </c>
      <c r="C21" s="158"/>
      <c r="D21" s="180">
        <v>2277</v>
      </c>
      <c r="E21" s="180">
        <v>969</v>
      </c>
      <c r="F21" s="180">
        <v>1142</v>
      </c>
      <c r="G21" s="180">
        <v>101</v>
      </c>
      <c r="H21" s="206">
        <v>138</v>
      </c>
    </row>
    <row r="22" spans="1:8">
      <c r="A22" s="572"/>
      <c r="B22" s="148" t="s">
        <v>65</v>
      </c>
      <c r="C22" s="174"/>
      <c r="D22" s="180">
        <v>2750</v>
      </c>
      <c r="E22" s="180">
        <v>1092</v>
      </c>
      <c r="F22" s="180">
        <v>5140.0000000000009</v>
      </c>
      <c r="G22" s="180">
        <v>444.99999999999994</v>
      </c>
      <c r="H22" s="206">
        <v>81</v>
      </c>
    </row>
    <row r="23" spans="1:8">
      <c r="A23" s="586"/>
      <c r="B23" s="106" t="s">
        <v>66</v>
      </c>
      <c r="C23" s="158"/>
      <c r="D23" s="180">
        <v>2596</v>
      </c>
      <c r="E23" s="180">
        <v>2356</v>
      </c>
      <c r="F23" s="180">
        <v>4221</v>
      </c>
      <c r="G23" s="180">
        <v>194</v>
      </c>
      <c r="H23" s="206">
        <v>5</v>
      </c>
    </row>
    <row r="24" spans="1:8">
      <c r="A24" s="572"/>
      <c r="B24" s="106" t="s">
        <v>67</v>
      </c>
      <c r="C24" s="158"/>
      <c r="D24" s="180">
        <v>5898</v>
      </c>
      <c r="E24" s="180">
        <v>1599.0000000000002</v>
      </c>
      <c r="F24" s="180">
        <v>1265.0000000000002</v>
      </c>
      <c r="G24" s="180">
        <v>343</v>
      </c>
      <c r="H24" s="206">
        <v>129</v>
      </c>
    </row>
    <row r="25" spans="1:8">
      <c r="A25" s="572"/>
      <c r="B25" s="148" t="s">
        <v>68</v>
      </c>
      <c r="C25" s="174"/>
      <c r="D25" s="180">
        <v>3060</v>
      </c>
      <c r="E25" s="180">
        <v>1384.9999999999998</v>
      </c>
      <c r="F25" s="180">
        <v>3396</v>
      </c>
      <c r="G25" s="180">
        <v>146.00000000000003</v>
      </c>
      <c r="H25" s="206">
        <v>579</v>
      </c>
    </row>
    <row r="26" spans="1:8">
      <c r="A26" s="572"/>
      <c r="B26" s="106" t="s">
        <v>69</v>
      </c>
      <c r="C26" s="158"/>
      <c r="D26" s="180">
        <v>3433</v>
      </c>
      <c r="E26" s="180">
        <v>1785</v>
      </c>
      <c r="F26" s="180">
        <v>3167</v>
      </c>
      <c r="G26" s="180">
        <v>311</v>
      </c>
      <c r="H26" s="206">
        <v>376</v>
      </c>
    </row>
    <row r="27" spans="1:8">
      <c r="A27" s="572"/>
      <c r="B27" s="106" t="s">
        <v>70</v>
      </c>
      <c r="C27" s="158"/>
      <c r="D27" s="180">
        <v>1833.0000000000002</v>
      </c>
      <c r="E27" s="180">
        <v>2695.9999999999995</v>
      </c>
      <c r="F27" s="180">
        <v>2124</v>
      </c>
      <c r="G27" s="180">
        <v>750.99999999999989</v>
      </c>
      <c r="H27" s="206">
        <v>120</v>
      </c>
    </row>
    <row r="28" spans="1:8">
      <c r="A28" s="572"/>
      <c r="B28" s="148" t="s">
        <v>71</v>
      </c>
      <c r="C28" s="174"/>
      <c r="D28" s="180">
        <v>3575</v>
      </c>
      <c r="E28" s="180">
        <v>2113</v>
      </c>
      <c r="F28" s="180">
        <v>6320</v>
      </c>
      <c r="G28" s="180">
        <v>307.99999999999994</v>
      </c>
      <c r="H28" s="206">
        <v>198</v>
      </c>
    </row>
    <row r="29" spans="1:8">
      <c r="A29" s="572"/>
      <c r="B29" s="148" t="s">
        <v>72</v>
      </c>
      <c r="C29" s="174"/>
      <c r="D29" s="180">
        <v>4463</v>
      </c>
      <c r="E29" s="180">
        <v>689</v>
      </c>
      <c r="F29" s="180">
        <v>1301</v>
      </c>
      <c r="G29" s="180">
        <v>74.000000000000014</v>
      </c>
      <c r="H29" s="206">
        <v>132</v>
      </c>
    </row>
    <row r="30" spans="1:8">
      <c r="A30" s="572"/>
      <c r="B30" s="148" t="s">
        <v>73</v>
      </c>
      <c r="C30" s="174"/>
      <c r="D30" s="180">
        <v>3595</v>
      </c>
      <c r="E30" s="180">
        <v>1491</v>
      </c>
      <c r="F30" s="180">
        <v>6500</v>
      </c>
      <c r="G30" s="180">
        <v>194.99999999999997</v>
      </c>
      <c r="H30" s="206">
        <v>136</v>
      </c>
    </row>
    <row r="31" spans="1:8">
      <c r="A31" s="584"/>
      <c r="B31" s="138" t="s">
        <v>74</v>
      </c>
      <c r="C31" s="537"/>
      <c r="D31" s="535">
        <v>2480</v>
      </c>
      <c r="E31" s="535">
        <v>746</v>
      </c>
      <c r="F31" s="535">
        <v>1186</v>
      </c>
      <c r="G31" s="535">
        <v>663.99999999999989</v>
      </c>
      <c r="H31" s="536">
        <v>70</v>
      </c>
    </row>
    <row r="32" spans="1:8">
      <c r="A32" s="587">
        <f>Titles!A23</f>
        <v>2023</v>
      </c>
      <c r="B32" s="102" t="s">
        <v>63</v>
      </c>
      <c r="C32" s="159"/>
      <c r="D32" s="180">
        <v>4048.9999999999995</v>
      </c>
      <c r="E32" s="180">
        <v>3139.9999999999995</v>
      </c>
      <c r="F32" s="180">
        <v>1577.9999999999998</v>
      </c>
      <c r="G32" s="180">
        <v>104</v>
      </c>
      <c r="H32" s="206">
        <v>265</v>
      </c>
    </row>
    <row r="33" spans="1:11">
      <c r="A33" s="572"/>
      <c r="B33" s="106" t="s">
        <v>64</v>
      </c>
      <c r="C33" s="158"/>
      <c r="D33" s="180">
        <v>659</v>
      </c>
      <c r="E33" s="180">
        <v>2660</v>
      </c>
      <c r="F33" s="180">
        <v>2650.0000000000005</v>
      </c>
      <c r="G33" s="180">
        <v>6121</v>
      </c>
      <c r="H33" s="206">
        <v>89</v>
      </c>
    </row>
    <row r="34" spans="1:11">
      <c r="A34" s="572"/>
      <c r="B34" s="148" t="s">
        <v>65</v>
      </c>
      <c r="C34" s="174"/>
      <c r="D34" s="180">
        <v>2456</v>
      </c>
      <c r="E34" s="180">
        <v>673</v>
      </c>
      <c r="F34" s="180">
        <v>1536</v>
      </c>
      <c r="G34" s="180">
        <v>183</v>
      </c>
      <c r="H34" s="206">
        <v>80</v>
      </c>
    </row>
    <row r="35" spans="1:11">
      <c r="A35" s="586"/>
      <c r="B35" s="106" t="s">
        <v>66</v>
      </c>
      <c r="C35" s="158"/>
      <c r="D35" s="180">
        <v>2620</v>
      </c>
      <c r="E35" s="180">
        <v>400</v>
      </c>
      <c r="F35" s="180">
        <v>7221</v>
      </c>
      <c r="G35" s="180">
        <v>153</v>
      </c>
      <c r="H35" s="206">
        <v>70</v>
      </c>
    </row>
    <row r="36" spans="1:11">
      <c r="A36" s="572"/>
      <c r="B36" s="106" t="s">
        <v>67</v>
      </c>
      <c r="C36" s="158"/>
      <c r="D36" s="180">
        <v>2811</v>
      </c>
      <c r="E36" s="180">
        <v>789</v>
      </c>
      <c r="F36" s="180">
        <v>1288</v>
      </c>
      <c r="G36" s="180">
        <v>201</v>
      </c>
      <c r="H36" s="206">
        <v>81</v>
      </c>
    </row>
    <row r="37" spans="1:11">
      <c r="A37" s="572"/>
      <c r="B37" s="148" t="s">
        <v>68</v>
      </c>
      <c r="C37" s="174"/>
      <c r="D37" s="180">
        <v>2940</v>
      </c>
      <c r="E37" s="180">
        <v>554</v>
      </c>
      <c r="F37" s="180">
        <v>5353</v>
      </c>
      <c r="G37" s="180">
        <v>44</v>
      </c>
      <c r="H37" s="206">
        <v>151</v>
      </c>
    </row>
    <row r="38" spans="1:11">
      <c r="A38" s="572"/>
      <c r="B38" s="106" t="s">
        <v>69</v>
      </c>
      <c r="C38" s="158"/>
      <c r="D38" s="180">
        <v>1522</v>
      </c>
      <c r="E38" s="180">
        <v>557.99999999999989</v>
      </c>
      <c r="F38" s="180">
        <v>1179</v>
      </c>
      <c r="G38" s="180">
        <v>1250</v>
      </c>
      <c r="H38" s="206">
        <v>50</v>
      </c>
    </row>
    <row r="39" spans="1:11">
      <c r="A39" s="572"/>
      <c r="B39" s="106" t="s">
        <v>70</v>
      </c>
      <c r="C39" s="158"/>
      <c r="D39" s="180">
        <v>1750</v>
      </c>
      <c r="E39" s="180">
        <v>1815</v>
      </c>
      <c r="F39" s="180">
        <v>1238</v>
      </c>
      <c r="G39" s="180">
        <v>933</v>
      </c>
      <c r="H39" s="206">
        <v>1210</v>
      </c>
    </row>
    <row r="40" spans="1:11">
      <c r="A40" s="572"/>
      <c r="B40" s="148" t="s">
        <v>71</v>
      </c>
      <c r="C40" s="174"/>
      <c r="D40" s="180">
        <v>2060</v>
      </c>
      <c r="E40" s="180">
        <v>503</v>
      </c>
      <c r="F40" s="180">
        <v>1874</v>
      </c>
      <c r="G40" s="180">
        <v>60</v>
      </c>
      <c r="H40" s="206">
        <v>538</v>
      </c>
    </row>
    <row r="41" spans="1:11">
      <c r="A41" s="572"/>
      <c r="B41" s="148" t="s">
        <v>72</v>
      </c>
      <c r="C41" s="174"/>
      <c r="D41" s="180">
        <v>2409.9999999999995</v>
      </c>
      <c r="E41" s="180">
        <v>2052</v>
      </c>
      <c r="F41" s="180">
        <v>1758</v>
      </c>
      <c r="G41" s="180">
        <v>8</v>
      </c>
      <c r="H41" s="206">
        <v>170</v>
      </c>
    </row>
    <row r="42" spans="1:11">
      <c r="A42" s="572"/>
      <c r="B42" s="148" t="s">
        <v>73</v>
      </c>
      <c r="C42" s="174"/>
      <c r="D42" s="375">
        <v>2025</v>
      </c>
      <c r="E42" s="375">
        <v>1045</v>
      </c>
      <c r="F42" s="375">
        <v>2239</v>
      </c>
      <c r="G42" s="375">
        <v>44</v>
      </c>
      <c r="H42" s="376">
        <v>204.00000000000003</v>
      </c>
    </row>
    <row r="43" spans="1:11" ht="12" thickBot="1">
      <c r="A43" s="588"/>
      <c r="B43" s="150" t="s">
        <v>74</v>
      </c>
      <c r="C43" s="176"/>
      <c r="D43" s="300">
        <v>865</v>
      </c>
      <c r="E43" s="300">
        <v>365</v>
      </c>
      <c r="F43" s="300">
        <v>1218.9999999999998</v>
      </c>
      <c r="G43" s="300">
        <v>48</v>
      </c>
      <c r="H43" s="301">
        <v>137</v>
      </c>
    </row>
    <row r="44" spans="1:11" s="9" customFormat="1" ht="12" customHeight="1">
      <c r="A44" s="589" t="str">
        <f>Titles!$A$12</f>
        <v>1 Data for 2021 and 2022 based on 2016 Census Definitions and data for 2023 based on 2021 Census Definitions.</v>
      </c>
      <c r="B44" s="79"/>
      <c r="C44" s="344"/>
      <c r="D44" s="306"/>
      <c r="E44" s="52"/>
      <c r="F44" s="306"/>
      <c r="G44" s="306"/>
      <c r="H44" s="345"/>
      <c r="I44" s="217"/>
      <c r="J44" s="217"/>
      <c r="K44" s="289"/>
    </row>
    <row r="45" spans="1:11">
      <c r="A45" s="573" t="s">
        <v>116</v>
      </c>
      <c r="B45" s="294"/>
      <c r="C45" s="294"/>
      <c r="D45" s="294"/>
      <c r="E45" s="338"/>
      <c r="F45" s="294"/>
      <c r="G45" s="294"/>
      <c r="H45" s="294"/>
    </row>
    <row r="46" spans="1:11" s="295" customFormat="1" ht="10.9" customHeight="1">
      <c r="A46" s="590" t="str">
        <f>Titles!$A$10</f>
        <v>Source: CMHC Starts and Completion Survey, Market Absorption Survey</v>
      </c>
      <c r="B46" s="294"/>
      <c r="C46" s="294"/>
      <c r="D46" s="294"/>
      <c r="E46" s="308"/>
      <c r="F46" s="294"/>
      <c r="G46" s="294"/>
      <c r="H46" s="294"/>
    </row>
    <row r="47" spans="1:11" s="295" customFormat="1" ht="10.9" customHeight="1">
      <c r="A47" s="591"/>
    </row>
    <row r="48" spans="1:11" ht="12" customHeight="1">
      <c r="A48" s="592"/>
      <c r="B48" s="84"/>
      <c r="C48" s="84"/>
      <c r="D48" s="161"/>
      <c r="E48" s="161"/>
      <c r="F48" s="161"/>
      <c r="G48" s="184"/>
      <c r="H48" s="84"/>
      <c r="I48" s="11"/>
    </row>
    <row r="49" spans="1:9" ht="9.75" customHeight="1">
      <c r="I49" s="11"/>
    </row>
    <row r="61" spans="1:9">
      <c r="A61" s="589"/>
      <c r="B61" s="77"/>
      <c r="C61" s="344"/>
      <c r="D61" s="345"/>
      <c r="E61" s="345"/>
      <c r="F61" s="52"/>
    </row>
    <row r="62" spans="1:9" ht="15.5">
      <c r="A62" s="589"/>
      <c r="B62" s="162"/>
      <c r="C62" s="162"/>
      <c r="D62" s="162"/>
      <c r="E62" s="162"/>
      <c r="F62" s="5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62"/>
  <sheetViews>
    <sheetView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562" customWidth="1"/>
    <col min="2" max="2" width="9.23046875" style="10" customWidth="1"/>
    <col min="3" max="3" width="8.765625" style="10" customWidth="1"/>
    <col min="4" max="8" width="9.765625" style="10" customWidth="1"/>
    <col min="9" max="16384" width="11.53515625" style="10"/>
  </cols>
  <sheetData>
    <row r="1" spans="1:9" s="167" customFormat="1" ht="16" customHeight="1">
      <c r="A1" s="580" t="s">
        <v>133</v>
      </c>
      <c r="B1" s="417"/>
      <c r="C1" s="417"/>
      <c r="D1" s="417"/>
      <c r="E1" s="417"/>
      <c r="F1" s="417"/>
      <c r="G1" s="417"/>
      <c r="H1" s="417"/>
      <c r="I1" s="418"/>
    </row>
    <row r="2" spans="1:9" s="167" customFormat="1" ht="16" customHeight="1">
      <c r="A2" s="581" t="s">
        <v>145</v>
      </c>
      <c r="B2" s="420"/>
      <c r="C2" s="420"/>
      <c r="D2" s="420"/>
      <c r="E2" s="420"/>
      <c r="F2" s="420"/>
      <c r="G2" s="420"/>
      <c r="H2" s="420"/>
      <c r="I2" s="421"/>
    </row>
    <row r="3" spans="1:9" s="167" customFormat="1" ht="16" customHeight="1" thickBot="1">
      <c r="A3" s="582"/>
      <c r="B3" s="457"/>
      <c r="C3" s="457"/>
      <c r="D3" s="457"/>
      <c r="E3" s="457"/>
      <c r="F3" s="457"/>
      <c r="G3" s="457"/>
      <c r="H3" s="457"/>
      <c r="I3" s="458"/>
    </row>
    <row r="4" spans="1:9">
      <c r="A4" s="583"/>
      <c r="B4" s="84"/>
      <c r="C4" s="113"/>
      <c r="D4" s="115"/>
      <c r="E4" s="115"/>
      <c r="F4" s="115"/>
      <c r="G4" s="115"/>
      <c r="H4" s="115"/>
      <c r="I4" s="634"/>
    </row>
    <row r="5" spans="1:9">
      <c r="A5" s="584" t="s">
        <v>96</v>
      </c>
      <c r="B5" s="135"/>
      <c r="C5" s="141"/>
      <c r="D5" s="142" t="s">
        <v>45</v>
      </c>
      <c r="E5" s="142" t="s">
        <v>34</v>
      </c>
      <c r="F5" s="142" t="s">
        <v>37</v>
      </c>
      <c r="G5" s="142" t="s">
        <v>117</v>
      </c>
      <c r="H5" s="142" t="s">
        <v>18</v>
      </c>
      <c r="I5" s="635" t="s">
        <v>165</v>
      </c>
    </row>
    <row r="6" spans="1:9" ht="13.5">
      <c r="A6" s="623" t="s">
        <v>151</v>
      </c>
      <c r="B6" s="168"/>
      <c r="C6" s="173"/>
      <c r="D6" s="355">
        <v>5694</v>
      </c>
      <c r="E6" s="355">
        <v>983</v>
      </c>
      <c r="F6" s="355">
        <v>2640</v>
      </c>
      <c r="G6" s="355">
        <v>639</v>
      </c>
      <c r="H6" s="355">
        <v>15017</v>
      </c>
      <c r="I6" s="534">
        <v>207</v>
      </c>
    </row>
    <row r="7" spans="1:9" ht="13.5">
      <c r="A7" s="585" t="s">
        <v>157</v>
      </c>
      <c r="B7" s="138"/>
      <c r="C7" s="110"/>
      <c r="D7" s="355">
        <v>5870</v>
      </c>
      <c r="E7" s="355">
        <v>937</v>
      </c>
      <c r="F7" s="355">
        <v>2659</v>
      </c>
      <c r="G7" s="355">
        <v>816</v>
      </c>
      <c r="H7" s="355">
        <v>17306</v>
      </c>
      <c r="I7" s="534">
        <v>166</v>
      </c>
    </row>
    <row r="8" spans="1:9">
      <c r="A8" s="570">
        <f>Titles!A21</f>
        <v>2021</v>
      </c>
      <c r="B8" s="102" t="s">
        <v>63</v>
      </c>
      <c r="C8" s="157"/>
      <c r="D8" s="180">
        <v>7646</v>
      </c>
      <c r="E8" s="180">
        <v>642</v>
      </c>
      <c r="F8" s="180">
        <v>3639.9999999999995</v>
      </c>
      <c r="G8" s="180">
        <v>514</v>
      </c>
      <c r="H8" s="180">
        <v>14609</v>
      </c>
      <c r="I8" s="206">
        <v>147.00000000000003</v>
      </c>
    </row>
    <row r="9" spans="1:9">
      <c r="A9" s="572"/>
      <c r="B9" s="106" t="s">
        <v>64</v>
      </c>
      <c r="C9" s="158"/>
      <c r="D9" s="180">
        <v>5833</v>
      </c>
      <c r="E9" s="180">
        <v>1288</v>
      </c>
      <c r="F9" s="180">
        <v>1625</v>
      </c>
      <c r="G9" s="180">
        <v>1725</v>
      </c>
      <c r="H9" s="180">
        <v>8600</v>
      </c>
      <c r="I9" s="206">
        <v>119</v>
      </c>
    </row>
    <row r="10" spans="1:9">
      <c r="A10" s="572"/>
      <c r="B10" s="148" t="s">
        <v>65</v>
      </c>
      <c r="C10" s="174"/>
      <c r="D10" s="180">
        <v>3727</v>
      </c>
      <c r="E10" s="180">
        <v>1276</v>
      </c>
      <c r="F10" s="180">
        <v>4209</v>
      </c>
      <c r="G10" s="180">
        <v>709.00000000000011</v>
      </c>
      <c r="H10" s="180">
        <v>13846</v>
      </c>
      <c r="I10" s="206">
        <v>158.99999999999997</v>
      </c>
    </row>
    <row r="11" spans="1:9">
      <c r="A11" s="586"/>
      <c r="B11" s="106" t="s">
        <v>66</v>
      </c>
      <c r="C11" s="158"/>
      <c r="D11" s="180">
        <v>4474</v>
      </c>
      <c r="E11" s="180">
        <v>746.99999999999989</v>
      </c>
      <c r="F11" s="180">
        <v>3423</v>
      </c>
      <c r="G11" s="180">
        <v>621</v>
      </c>
      <c r="H11" s="180">
        <v>14753</v>
      </c>
      <c r="I11" s="206">
        <v>291.00000000000006</v>
      </c>
    </row>
    <row r="12" spans="1:9">
      <c r="A12" s="572"/>
      <c r="B12" s="106" t="s">
        <v>67</v>
      </c>
      <c r="C12" s="158"/>
      <c r="D12" s="180">
        <v>5754</v>
      </c>
      <c r="E12" s="180">
        <v>672.99999999999989</v>
      </c>
      <c r="F12" s="180">
        <v>4297.0000000000009</v>
      </c>
      <c r="G12" s="180">
        <v>565.00000000000011</v>
      </c>
      <c r="H12" s="180">
        <v>18472</v>
      </c>
      <c r="I12" s="206">
        <v>269</v>
      </c>
    </row>
    <row r="13" spans="1:9">
      <c r="A13" s="572"/>
      <c r="B13" s="148" t="s">
        <v>68</v>
      </c>
      <c r="C13" s="174"/>
      <c r="D13" s="180">
        <v>7970</v>
      </c>
      <c r="E13" s="180">
        <v>938</v>
      </c>
      <c r="F13" s="180">
        <v>2185</v>
      </c>
      <c r="G13" s="180">
        <v>417</v>
      </c>
      <c r="H13" s="180">
        <v>13552</v>
      </c>
      <c r="I13" s="206">
        <v>527</v>
      </c>
    </row>
    <row r="14" spans="1:9">
      <c r="A14" s="572"/>
      <c r="B14" s="106" t="s">
        <v>69</v>
      </c>
      <c r="C14" s="158"/>
      <c r="D14" s="180">
        <v>4907</v>
      </c>
      <c r="E14" s="180">
        <v>606</v>
      </c>
      <c r="F14" s="180">
        <v>1418</v>
      </c>
      <c r="G14" s="180">
        <v>711</v>
      </c>
      <c r="H14" s="180">
        <v>16595</v>
      </c>
      <c r="I14" s="206">
        <v>263</v>
      </c>
    </row>
    <row r="15" spans="1:9">
      <c r="A15" s="572"/>
      <c r="B15" s="106" t="s">
        <v>70</v>
      </c>
      <c r="C15" s="158"/>
      <c r="D15" s="180">
        <v>5616</v>
      </c>
      <c r="E15" s="180">
        <v>590</v>
      </c>
      <c r="F15" s="180">
        <v>1162.0000000000002</v>
      </c>
      <c r="G15" s="180">
        <v>525</v>
      </c>
      <c r="H15" s="180">
        <v>12980</v>
      </c>
      <c r="I15" s="206">
        <v>118</v>
      </c>
    </row>
    <row r="16" spans="1:9">
      <c r="A16" s="572"/>
      <c r="B16" s="148" t="s">
        <v>71</v>
      </c>
      <c r="C16" s="174"/>
      <c r="D16" s="180">
        <v>7927.9999999999991</v>
      </c>
      <c r="E16" s="180">
        <v>932.99999999999989</v>
      </c>
      <c r="F16" s="180">
        <v>5367</v>
      </c>
      <c r="G16" s="180">
        <v>301</v>
      </c>
      <c r="H16" s="180">
        <v>11673</v>
      </c>
      <c r="I16" s="206">
        <v>106.00000000000001</v>
      </c>
    </row>
    <row r="17" spans="1:9">
      <c r="A17" s="572"/>
      <c r="B17" s="148" t="s">
        <v>72</v>
      </c>
      <c r="C17" s="174"/>
      <c r="D17" s="180">
        <v>3535</v>
      </c>
      <c r="E17" s="180">
        <v>1046</v>
      </c>
      <c r="F17" s="180">
        <v>1333.9999999999998</v>
      </c>
      <c r="G17" s="180">
        <v>499</v>
      </c>
      <c r="H17" s="180">
        <v>14797</v>
      </c>
      <c r="I17" s="206">
        <v>71</v>
      </c>
    </row>
    <row r="18" spans="1:9">
      <c r="A18" s="572"/>
      <c r="B18" s="148" t="s">
        <v>73</v>
      </c>
      <c r="C18" s="174"/>
      <c r="D18" s="180">
        <v>4585</v>
      </c>
      <c r="E18" s="180">
        <v>1934</v>
      </c>
      <c r="F18" s="180">
        <v>1347.9999999999998</v>
      </c>
      <c r="G18" s="180">
        <v>700</v>
      </c>
      <c r="H18" s="180">
        <v>26119</v>
      </c>
      <c r="I18" s="206">
        <v>186</v>
      </c>
    </row>
    <row r="19" spans="1:9">
      <c r="A19" s="584"/>
      <c r="B19" s="138" t="s">
        <v>74</v>
      </c>
      <c r="C19" s="550"/>
      <c r="D19" s="549">
        <v>6040</v>
      </c>
      <c r="E19" s="551">
        <v>1068</v>
      </c>
      <c r="F19" s="552">
        <v>1918.9999999999998</v>
      </c>
      <c r="G19" s="553">
        <v>504</v>
      </c>
      <c r="H19" s="535">
        <v>13922</v>
      </c>
      <c r="I19" s="536">
        <v>210.00000000000003</v>
      </c>
    </row>
    <row r="20" spans="1:9">
      <c r="A20" s="587">
        <f>Titles!A22</f>
        <v>2022</v>
      </c>
      <c r="B20" s="102" t="s">
        <v>63</v>
      </c>
      <c r="C20" s="157"/>
      <c r="D20" s="180">
        <v>6154.9999999999991</v>
      </c>
      <c r="E20" s="180">
        <v>824.00000000000011</v>
      </c>
      <c r="F20" s="180">
        <v>934.99999999999989</v>
      </c>
      <c r="G20" s="180">
        <v>1927</v>
      </c>
      <c r="H20" s="180">
        <v>7645</v>
      </c>
      <c r="I20" s="206">
        <v>90</v>
      </c>
    </row>
    <row r="21" spans="1:9">
      <c r="A21" s="572"/>
      <c r="B21" s="106" t="s">
        <v>64</v>
      </c>
      <c r="C21" s="158"/>
      <c r="D21" s="180">
        <v>6925.0000000000009</v>
      </c>
      <c r="E21" s="180">
        <v>523</v>
      </c>
      <c r="F21" s="180">
        <v>2889.0000000000005</v>
      </c>
      <c r="G21" s="180">
        <v>1579.0000000000002</v>
      </c>
      <c r="H21" s="180">
        <v>14923</v>
      </c>
      <c r="I21" s="206">
        <v>122</v>
      </c>
    </row>
    <row r="22" spans="1:9">
      <c r="A22" s="572"/>
      <c r="B22" s="148" t="s">
        <v>65</v>
      </c>
      <c r="C22" s="174"/>
      <c r="D22" s="180">
        <v>4726</v>
      </c>
      <c r="E22" s="180">
        <v>945</v>
      </c>
      <c r="F22" s="180">
        <v>1185</v>
      </c>
      <c r="G22" s="180">
        <v>232.99999999999997</v>
      </c>
      <c r="H22" s="180">
        <v>16698</v>
      </c>
      <c r="I22" s="206">
        <v>38</v>
      </c>
    </row>
    <row r="23" spans="1:9">
      <c r="A23" s="586"/>
      <c r="B23" s="106" t="s">
        <v>66</v>
      </c>
      <c r="C23" s="158"/>
      <c r="D23" s="180">
        <v>5617</v>
      </c>
      <c r="E23" s="180">
        <v>1150.9999999999998</v>
      </c>
      <c r="F23" s="180">
        <v>4707.0000000000009</v>
      </c>
      <c r="G23" s="180">
        <v>657.99999999999989</v>
      </c>
      <c r="H23" s="180">
        <v>17189</v>
      </c>
      <c r="I23" s="206">
        <v>145.00000000000003</v>
      </c>
    </row>
    <row r="24" spans="1:9">
      <c r="A24" s="572"/>
      <c r="B24" s="106" t="s">
        <v>67</v>
      </c>
      <c r="C24" s="158"/>
      <c r="D24" s="180">
        <v>5152</v>
      </c>
      <c r="E24" s="180">
        <v>1349</v>
      </c>
      <c r="F24" s="180">
        <v>2788.0000000000005</v>
      </c>
      <c r="G24" s="180">
        <v>554.99999999999989</v>
      </c>
      <c r="H24" s="180">
        <v>20702</v>
      </c>
      <c r="I24" s="206">
        <v>214.00000000000003</v>
      </c>
    </row>
    <row r="25" spans="1:9">
      <c r="A25" s="572"/>
      <c r="B25" s="148" t="s">
        <v>68</v>
      </c>
      <c r="C25" s="174"/>
      <c r="D25" s="180">
        <v>6031.0000000000009</v>
      </c>
      <c r="E25" s="180">
        <v>959.00000000000011</v>
      </c>
      <c r="F25" s="180">
        <v>5459</v>
      </c>
      <c r="G25" s="180">
        <v>375</v>
      </c>
      <c r="H25" s="180">
        <v>22034</v>
      </c>
      <c r="I25" s="206">
        <v>381.99999999999994</v>
      </c>
    </row>
    <row r="26" spans="1:9">
      <c r="A26" s="572"/>
      <c r="B26" s="106" t="s">
        <v>69</v>
      </c>
      <c r="C26" s="158"/>
      <c r="D26" s="180">
        <v>5266</v>
      </c>
      <c r="E26" s="180">
        <v>911</v>
      </c>
      <c r="F26" s="180">
        <v>1936</v>
      </c>
      <c r="G26" s="180">
        <v>346</v>
      </c>
      <c r="H26" s="180">
        <v>22183.999999999996</v>
      </c>
      <c r="I26" s="206">
        <v>121</v>
      </c>
    </row>
    <row r="27" spans="1:9">
      <c r="A27" s="572"/>
      <c r="B27" s="106" t="s">
        <v>70</v>
      </c>
      <c r="C27" s="158"/>
      <c r="D27" s="180">
        <v>4941</v>
      </c>
      <c r="E27" s="180">
        <v>702</v>
      </c>
      <c r="F27" s="180">
        <v>4259</v>
      </c>
      <c r="G27" s="180">
        <v>2643</v>
      </c>
      <c r="H27" s="180">
        <v>13916</v>
      </c>
      <c r="I27" s="206">
        <v>151</v>
      </c>
    </row>
    <row r="28" spans="1:9">
      <c r="A28" s="572"/>
      <c r="B28" s="148" t="s">
        <v>71</v>
      </c>
      <c r="C28" s="174"/>
      <c r="D28" s="180">
        <v>3394</v>
      </c>
      <c r="E28" s="180">
        <v>931.99999999999989</v>
      </c>
      <c r="F28" s="180">
        <v>1394</v>
      </c>
      <c r="G28" s="180">
        <v>244</v>
      </c>
      <c r="H28" s="180">
        <v>19444.000000000004</v>
      </c>
      <c r="I28" s="206">
        <v>105</v>
      </c>
    </row>
    <row r="29" spans="1:9">
      <c r="A29" s="572"/>
      <c r="B29" s="148" t="s">
        <v>72</v>
      </c>
      <c r="C29" s="174"/>
      <c r="D29" s="180">
        <v>8487</v>
      </c>
      <c r="E29" s="180">
        <v>1893</v>
      </c>
      <c r="F29" s="180">
        <v>2508</v>
      </c>
      <c r="G29" s="180">
        <v>300</v>
      </c>
      <c r="H29" s="180">
        <v>19857</v>
      </c>
      <c r="I29" s="206">
        <v>320</v>
      </c>
    </row>
    <row r="30" spans="1:9">
      <c r="A30" s="572"/>
      <c r="B30" s="148" t="s">
        <v>73</v>
      </c>
      <c r="C30" s="174"/>
      <c r="D30" s="180">
        <v>8963</v>
      </c>
      <c r="E30" s="180">
        <v>570</v>
      </c>
      <c r="F30" s="180">
        <v>1613</v>
      </c>
      <c r="G30" s="180">
        <v>262.99999999999994</v>
      </c>
      <c r="H30" s="180">
        <v>19996</v>
      </c>
      <c r="I30" s="206">
        <v>160</v>
      </c>
    </row>
    <row r="31" spans="1:9">
      <c r="A31" s="584"/>
      <c r="B31" s="138" t="s">
        <v>74</v>
      </c>
      <c r="C31" s="550"/>
      <c r="D31" s="552">
        <v>4413</v>
      </c>
      <c r="E31" s="554">
        <v>570</v>
      </c>
      <c r="F31" s="552">
        <v>2131.9999999999995</v>
      </c>
      <c r="G31" s="549">
        <v>645</v>
      </c>
      <c r="H31" s="135">
        <v>13052</v>
      </c>
      <c r="I31" s="536">
        <v>192</v>
      </c>
    </row>
    <row r="32" spans="1:9">
      <c r="A32" s="587">
        <f>Titles!A23</f>
        <v>2023</v>
      </c>
      <c r="B32" s="102" t="s">
        <v>63</v>
      </c>
      <c r="C32" s="157"/>
      <c r="D32" s="180">
        <v>3575</v>
      </c>
      <c r="E32" s="180">
        <v>464.99999999999994</v>
      </c>
      <c r="F32" s="180">
        <v>1236</v>
      </c>
      <c r="G32" s="180">
        <v>226</v>
      </c>
      <c r="H32" s="180">
        <v>16622</v>
      </c>
      <c r="I32" s="206">
        <v>245</v>
      </c>
    </row>
    <row r="33" spans="1:11">
      <c r="A33" s="572"/>
      <c r="B33" s="106" t="s">
        <v>64</v>
      </c>
      <c r="C33" s="158"/>
      <c r="D33" s="180">
        <v>7636</v>
      </c>
      <c r="E33" s="180">
        <v>2190</v>
      </c>
      <c r="F33" s="180">
        <v>3245</v>
      </c>
      <c r="G33" s="180">
        <v>169</v>
      </c>
      <c r="H33" s="180">
        <v>15859.000000000002</v>
      </c>
      <c r="I33" s="206">
        <v>123</v>
      </c>
    </row>
    <row r="34" spans="1:11">
      <c r="A34" s="572"/>
      <c r="B34" s="148" t="s">
        <v>65</v>
      </c>
      <c r="C34" s="174"/>
      <c r="D34" s="180">
        <v>6587</v>
      </c>
      <c r="E34" s="180">
        <v>929</v>
      </c>
      <c r="F34" s="180">
        <v>1420</v>
      </c>
      <c r="G34" s="180">
        <v>118</v>
      </c>
      <c r="H34" s="180">
        <v>14244</v>
      </c>
      <c r="I34" s="206">
        <v>83.999999999999986</v>
      </c>
    </row>
    <row r="35" spans="1:11">
      <c r="A35" s="586"/>
      <c r="B35" s="106" t="s">
        <v>66</v>
      </c>
      <c r="C35" s="158"/>
      <c r="D35" s="180">
        <v>3495</v>
      </c>
      <c r="E35" s="180">
        <v>733</v>
      </c>
      <c r="F35" s="180">
        <v>1252</v>
      </c>
      <c r="G35" s="180">
        <v>233.00000000000003</v>
      </c>
      <c r="H35" s="180">
        <v>13235</v>
      </c>
      <c r="I35" s="206">
        <v>315</v>
      </c>
    </row>
    <row r="36" spans="1:11">
      <c r="A36" s="572"/>
      <c r="B36" s="106" t="s">
        <v>67</v>
      </c>
      <c r="C36" s="158"/>
      <c r="D36" s="180">
        <v>6643</v>
      </c>
      <c r="E36" s="180">
        <v>483</v>
      </c>
      <c r="F36" s="180">
        <v>1579</v>
      </c>
      <c r="G36" s="180">
        <v>13</v>
      </c>
      <c r="H36" s="180">
        <v>24447</v>
      </c>
      <c r="I36" s="206">
        <v>346</v>
      </c>
    </row>
    <row r="37" spans="1:11">
      <c r="A37" s="572"/>
      <c r="B37" s="148" t="s">
        <v>68</v>
      </c>
      <c r="C37" s="174"/>
      <c r="D37" s="180">
        <v>6555</v>
      </c>
      <c r="E37" s="180">
        <v>1887</v>
      </c>
      <c r="F37" s="180">
        <v>4800</v>
      </c>
      <c r="G37" s="180">
        <v>254</v>
      </c>
      <c r="H37" s="180">
        <v>14315.999999999998</v>
      </c>
      <c r="I37" s="206">
        <v>90</v>
      </c>
    </row>
    <row r="38" spans="1:11">
      <c r="A38" s="572"/>
      <c r="B38" s="106" t="s">
        <v>69</v>
      </c>
      <c r="C38" s="158"/>
      <c r="D38" s="180">
        <v>8599</v>
      </c>
      <c r="E38" s="180">
        <v>361</v>
      </c>
      <c r="F38" s="180">
        <v>4277</v>
      </c>
      <c r="G38" s="180">
        <v>245</v>
      </c>
      <c r="H38" s="180">
        <v>19026.000000000004</v>
      </c>
      <c r="I38" s="206">
        <v>115.99999999999999</v>
      </c>
    </row>
    <row r="39" spans="1:11">
      <c r="A39" s="572"/>
      <c r="B39" s="106" t="s">
        <v>70</v>
      </c>
      <c r="C39" s="158"/>
      <c r="D39" s="180">
        <v>5486</v>
      </c>
      <c r="E39" s="180">
        <v>1006</v>
      </c>
      <c r="F39" s="180">
        <v>3878</v>
      </c>
      <c r="G39" s="180">
        <v>72</v>
      </c>
      <c r="H39" s="180">
        <v>19924</v>
      </c>
      <c r="I39" s="206">
        <v>215</v>
      </c>
    </row>
    <row r="40" spans="1:11">
      <c r="A40" s="572"/>
      <c r="B40" s="148" t="s">
        <v>71</v>
      </c>
      <c r="C40" s="174"/>
      <c r="D40" s="180">
        <v>3211.0000000000005</v>
      </c>
      <c r="E40" s="180">
        <v>746</v>
      </c>
      <c r="F40" s="180">
        <v>1395</v>
      </c>
      <c r="G40" s="180">
        <v>365.00000000000006</v>
      </c>
      <c r="H40" s="180">
        <v>32186.999999999996</v>
      </c>
      <c r="I40" s="206">
        <v>240</v>
      </c>
    </row>
    <row r="41" spans="1:11">
      <c r="A41" s="572"/>
      <c r="B41" s="148" t="s">
        <v>72</v>
      </c>
      <c r="C41" s="174"/>
      <c r="D41" s="180">
        <v>1897</v>
      </c>
      <c r="E41" s="180">
        <v>1107</v>
      </c>
      <c r="F41" s="180">
        <v>2497</v>
      </c>
      <c r="G41" s="180">
        <v>604.00000000000011</v>
      </c>
      <c r="H41" s="180">
        <v>25044</v>
      </c>
      <c r="I41" s="206">
        <v>290</v>
      </c>
    </row>
    <row r="42" spans="1:11">
      <c r="A42" s="572"/>
      <c r="B42" s="148" t="s">
        <v>73</v>
      </c>
      <c r="C42" s="174"/>
      <c r="D42" s="375">
        <v>6834</v>
      </c>
      <c r="E42" s="375">
        <v>1655</v>
      </c>
      <c r="F42" s="375">
        <v>3338</v>
      </c>
      <c r="G42" s="375">
        <v>199</v>
      </c>
      <c r="H42" s="375">
        <v>21610.999999999996</v>
      </c>
      <c r="I42" s="376">
        <v>109</v>
      </c>
    </row>
    <row r="43" spans="1:11" ht="12" thickBot="1">
      <c r="A43" s="588"/>
      <c r="B43" s="150" t="s">
        <v>74</v>
      </c>
      <c r="C43" s="176"/>
      <c r="D43" s="300">
        <v>5050.0000000000009</v>
      </c>
      <c r="E43" s="300">
        <v>2459</v>
      </c>
      <c r="F43" s="300">
        <v>2790</v>
      </c>
      <c r="G43" s="300">
        <v>316</v>
      </c>
      <c r="H43" s="300">
        <v>18094</v>
      </c>
      <c r="I43" s="301">
        <v>79</v>
      </c>
    </row>
    <row r="44" spans="1:11" s="9" customFormat="1" ht="12" customHeight="1">
      <c r="A44" s="589" t="str">
        <f>Titles!$A$12</f>
        <v>1 Data for 2021 and 2022 based on 2016 Census Definitions and data for 2023 based on 2021 Census Definitions.</v>
      </c>
      <c r="B44" s="79"/>
      <c r="C44" s="344"/>
      <c r="D44" s="306"/>
      <c r="E44" s="52"/>
      <c r="F44" s="306"/>
      <c r="G44" s="306"/>
      <c r="H44" s="345"/>
      <c r="I44" s="10"/>
      <c r="J44" s="217"/>
      <c r="K44" s="289"/>
    </row>
    <row r="45" spans="1:11">
      <c r="A45" s="573" t="s">
        <v>116</v>
      </c>
      <c r="B45" s="294"/>
      <c r="C45" s="294"/>
      <c r="D45" s="294"/>
      <c r="E45" s="338"/>
      <c r="F45" s="294"/>
      <c r="G45" s="294"/>
      <c r="H45" s="294"/>
      <c r="I45" s="295"/>
    </row>
    <row r="46" spans="1:11" s="295" customFormat="1" ht="10.9" customHeight="1">
      <c r="A46" s="590" t="str">
        <f>Titles!$A$10</f>
        <v>Source: CMHC Starts and Completion Survey, Market Absorption Survey</v>
      </c>
      <c r="B46" s="294"/>
      <c r="C46" s="294"/>
      <c r="D46" s="294"/>
      <c r="E46" s="308"/>
      <c r="F46" s="294"/>
      <c r="G46" s="294"/>
      <c r="H46" s="294"/>
    </row>
    <row r="47" spans="1:11" s="295" customFormat="1" ht="10.9" customHeight="1">
      <c r="A47" s="591"/>
    </row>
    <row r="48" spans="1:11" ht="12" customHeight="1">
      <c r="A48" s="592"/>
      <c r="B48" s="84"/>
      <c r="C48" s="84"/>
      <c r="D48" s="161"/>
      <c r="E48" s="161"/>
      <c r="F48" s="161"/>
      <c r="G48" s="184"/>
      <c r="H48" s="84"/>
      <c r="I48" s="11"/>
    </row>
    <row r="49" spans="1:9" ht="9.75" customHeight="1">
      <c r="I49" s="11"/>
    </row>
    <row r="61" spans="1:9">
      <c r="A61" s="589"/>
      <c r="B61" s="77"/>
      <c r="C61" s="344"/>
      <c r="D61" s="345"/>
      <c r="E61" s="345"/>
      <c r="F61" s="52"/>
    </row>
    <row r="62" spans="1:9" ht="15.5">
      <c r="A62" s="589"/>
      <c r="B62" s="162"/>
      <c r="C62" s="162"/>
      <c r="D62" s="162"/>
      <c r="E62" s="162"/>
      <c r="F62" s="5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62"/>
  <sheetViews>
    <sheetView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562" customWidth="1"/>
    <col min="2" max="2" width="9.23046875" style="10" customWidth="1"/>
    <col min="3" max="4" width="8.765625" style="10" customWidth="1"/>
    <col min="5" max="8" width="11" style="10" customWidth="1"/>
    <col min="9" max="16384" width="11.53515625" style="10"/>
  </cols>
  <sheetData>
    <row r="1" spans="1:11" s="167" customFormat="1" ht="16" customHeight="1">
      <c r="A1" s="580" t="s">
        <v>134</v>
      </c>
      <c r="B1" s="417"/>
      <c r="C1" s="417"/>
      <c r="D1" s="417"/>
      <c r="E1" s="417"/>
      <c r="F1" s="417"/>
      <c r="G1" s="417"/>
      <c r="H1" s="417"/>
      <c r="I1" s="417"/>
      <c r="J1" s="417"/>
      <c r="K1" s="418"/>
    </row>
    <row r="2" spans="1:11" s="167" customFormat="1" ht="16" customHeight="1">
      <c r="A2" s="581" t="s">
        <v>145</v>
      </c>
      <c r="B2" s="420"/>
      <c r="C2" s="420"/>
      <c r="D2" s="420"/>
      <c r="E2" s="420"/>
      <c r="F2" s="420"/>
      <c r="G2" s="420"/>
      <c r="H2" s="420"/>
      <c r="I2" s="420"/>
      <c r="J2" s="420"/>
      <c r="K2" s="421"/>
    </row>
    <row r="3" spans="1:11" s="167" customFormat="1" ht="16" customHeight="1" thickBot="1">
      <c r="A3" s="582"/>
      <c r="B3" s="457"/>
      <c r="C3" s="457"/>
      <c r="D3" s="457"/>
      <c r="E3" s="457"/>
      <c r="F3" s="457"/>
      <c r="G3" s="457"/>
      <c r="H3" s="457"/>
      <c r="I3" s="457"/>
      <c r="J3" s="457"/>
      <c r="K3" s="458"/>
    </row>
    <row r="4" spans="1:11" ht="23.25" customHeight="1">
      <c r="A4" s="583"/>
      <c r="B4" s="84"/>
      <c r="C4" s="113"/>
      <c r="D4" s="381" t="s">
        <v>19</v>
      </c>
      <c r="E4" s="381" t="s">
        <v>23</v>
      </c>
      <c r="F4" s="469" t="s">
        <v>107</v>
      </c>
      <c r="G4" s="381" t="s">
        <v>42</v>
      </c>
      <c r="H4" s="381" t="s">
        <v>43</v>
      </c>
      <c r="I4" s="641" t="s">
        <v>160</v>
      </c>
      <c r="J4" s="641" t="s">
        <v>163</v>
      </c>
      <c r="K4" s="642" t="s">
        <v>164</v>
      </c>
    </row>
    <row r="5" spans="1:11">
      <c r="A5" s="584" t="s">
        <v>96</v>
      </c>
      <c r="B5" s="135"/>
      <c r="C5" s="141"/>
      <c r="D5" s="382"/>
      <c r="E5" s="382"/>
      <c r="F5" s="470"/>
      <c r="G5" s="382"/>
      <c r="H5" s="382"/>
      <c r="I5" s="142"/>
      <c r="J5" s="142"/>
      <c r="K5" s="635"/>
    </row>
    <row r="6" spans="1:11" ht="13.5">
      <c r="A6" s="623" t="s">
        <v>151</v>
      </c>
      <c r="B6" s="168"/>
      <c r="C6" s="173"/>
      <c r="D6" s="355">
        <v>12546</v>
      </c>
      <c r="E6" s="355">
        <v>3266</v>
      </c>
      <c r="F6" s="355">
        <v>1078</v>
      </c>
      <c r="G6" s="355">
        <v>26013</v>
      </c>
      <c r="H6" s="355">
        <v>4809</v>
      </c>
      <c r="I6" s="355">
        <v>1362</v>
      </c>
      <c r="J6" s="355">
        <v>690</v>
      </c>
      <c r="K6" s="534">
        <v>1084</v>
      </c>
    </row>
    <row r="7" spans="1:11" ht="13.5">
      <c r="A7" s="585" t="s">
        <v>157</v>
      </c>
      <c r="B7" s="138"/>
      <c r="C7" s="110"/>
      <c r="D7" s="355">
        <v>14586</v>
      </c>
      <c r="E7" s="355">
        <v>3382</v>
      </c>
      <c r="F7" s="355">
        <v>1467</v>
      </c>
      <c r="G7" s="355">
        <v>25983</v>
      </c>
      <c r="H7" s="355">
        <v>4787</v>
      </c>
      <c r="I7" s="355">
        <v>1232</v>
      </c>
      <c r="J7" s="355">
        <v>522</v>
      </c>
      <c r="K7" s="534">
        <v>1184</v>
      </c>
    </row>
    <row r="8" spans="1:11">
      <c r="A8" s="570">
        <f>Titles!A21</f>
        <v>2021</v>
      </c>
      <c r="B8" s="102" t="s">
        <v>63</v>
      </c>
      <c r="C8" s="157"/>
      <c r="D8" s="180">
        <v>11180</v>
      </c>
      <c r="E8" s="180">
        <v>1304</v>
      </c>
      <c r="F8" s="180">
        <v>1018</v>
      </c>
      <c r="G8" s="180">
        <v>18133</v>
      </c>
      <c r="H8" s="180">
        <v>2901</v>
      </c>
      <c r="I8" s="180">
        <v>2020</v>
      </c>
      <c r="J8" s="180">
        <v>1847</v>
      </c>
      <c r="K8" s="206">
        <v>804.99999999999989</v>
      </c>
    </row>
    <row r="9" spans="1:11">
      <c r="A9" s="572"/>
      <c r="B9" s="106" t="s">
        <v>64</v>
      </c>
      <c r="C9" s="158"/>
      <c r="D9" s="180">
        <v>12595</v>
      </c>
      <c r="E9" s="180">
        <v>3531</v>
      </c>
      <c r="F9" s="180">
        <v>2001.0000000000002</v>
      </c>
      <c r="G9" s="180">
        <v>27121</v>
      </c>
      <c r="H9" s="180">
        <v>2037</v>
      </c>
      <c r="I9" s="180">
        <v>1314</v>
      </c>
      <c r="J9" s="180">
        <v>1215</v>
      </c>
      <c r="K9" s="206">
        <v>366</v>
      </c>
    </row>
    <row r="10" spans="1:11">
      <c r="A10" s="572"/>
      <c r="B10" s="148" t="s">
        <v>65</v>
      </c>
      <c r="C10" s="174"/>
      <c r="D10" s="180">
        <v>10067</v>
      </c>
      <c r="E10" s="180">
        <v>3070</v>
      </c>
      <c r="F10" s="180">
        <v>803</v>
      </c>
      <c r="G10" s="180">
        <v>44817</v>
      </c>
      <c r="H10" s="180">
        <v>7221.9999999999991</v>
      </c>
      <c r="I10" s="180">
        <v>2065</v>
      </c>
      <c r="J10" s="180">
        <v>458.00000000000006</v>
      </c>
      <c r="K10" s="206">
        <v>628</v>
      </c>
    </row>
    <row r="11" spans="1:11">
      <c r="A11" s="586"/>
      <c r="B11" s="106" t="s">
        <v>66</v>
      </c>
      <c r="C11" s="158"/>
      <c r="D11" s="180">
        <v>14003</v>
      </c>
      <c r="E11" s="180">
        <v>1507</v>
      </c>
      <c r="F11" s="180">
        <v>590</v>
      </c>
      <c r="G11" s="180">
        <v>19033</v>
      </c>
      <c r="H11" s="180">
        <v>4094.9999999999995</v>
      </c>
      <c r="I11" s="180">
        <v>748.00000000000011</v>
      </c>
      <c r="J11" s="180">
        <v>657</v>
      </c>
      <c r="K11" s="206">
        <v>2925</v>
      </c>
    </row>
    <row r="12" spans="1:11">
      <c r="A12" s="572"/>
      <c r="B12" s="106" t="s">
        <v>67</v>
      </c>
      <c r="C12" s="158"/>
      <c r="D12" s="180">
        <v>12151</v>
      </c>
      <c r="E12" s="180">
        <v>1133</v>
      </c>
      <c r="F12" s="180">
        <v>608</v>
      </c>
      <c r="G12" s="180">
        <v>30610</v>
      </c>
      <c r="H12" s="180">
        <v>2323</v>
      </c>
      <c r="I12" s="180">
        <v>1487</v>
      </c>
      <c r="J12" s="180">
        <v>581</v>
      </c>
      <c r="K12" s="206">
        <v>750</v>
      </c>
    </row>
    <row r="13" spans="1:11">
      <c r="A13" s="572"/>
      <c r="B13" s="148" t="s">
        <v>68</v>
      </c>
      <c r="C13" s="174"/>
      <c r="D13" s="180">
        <v>11754.999999999998</v>
      </c>
      <c r="E13" s="180">
        <v>3199</v>
      </c>
      <c r="F13" s="180">
        <v>1709</v>
      </c>
      <c r="G13" s="180">
        <v>45006</v>
      </c>
      <c r="H13" s="180">
        <v>4139</v>
      </c>
      <c r="I13" s="180">
        <v>786</v>
      </c>
      <c r="J13" s="180">
        <v>429</v>
      </c>
      <c r="K13" s="206">
        <v>315</v>
      </c>
    </row>
    <row r="14" spans="1:11">
      <c r="A14" s="572"/>
      <c r="B14" s="106" t="s">
        <v>69</v>
      </c>
      <c r="C14" s="158"/>
      <c r="D14" s="180">
        <v>11201</v>
      </c>
      <c r="E14" s="180">
        <v>5465.9999999999991</v>
      </c>
      <c r="F14" s="180">
        <v>522</v>
      </c>
      <c r="G14" s="180">
        <v>24618</v>
      </c>
      <c r="H14" s="180">
        <v>7192</v>
      </c>
      <c r="I14" s="180">
        <v>2497</v>
      </c>
      <c r="J14" s="180">
        <v>905</v>
      </c>
      <c r="K14" s="206">
        <v>982</v>
      </c>
    </row>
    <row r="15" spans="1:11">
      <c r="A15" s="572"/>
      <c r="B15" s="106" t="s">
        <v>70</v>
      </c>
      <c r="C15" s="158"/>
      <c r="D15" s="180">
        <v>14519</v>
      </c>
      <c r="E15" s="180">
        <v>5109</v>
      </c>
      <c r="F15" s="180">
        <v>564</v>
      </c>
      <c r="G15" s="180">
        <v>22464</v>
      </c>
      <c r="H15" s="180">
        <v>6955</v>
      </c>
      <c r="I15" s="180">
        <v>618</v>
      </c>
      <c r="J15" s="180">
        <v>585</v>
      </c>
      <c r="K15" s="206">
        <v>876</v>
      </c>
    </row>
    <row r="16" spans="1:11">
      <c r="A16" s="572"/>
      <c r="B16" s="148" t="s">
        <v>71</v>
      </c>
      <c r="C16" s="174"/>
      <c r="D16" s="180">
        <v>10791</v>
      </c>
      <c r="E16" s="180">
        <v>2510</v>
      </c>
      <c r="F16" s="180">
        <v>1486.9999999999998</v>
      </c>
      <c r="G16" s="180">
        <v>14218</v>
      </c>
      <c r="H16" s="180">
        <v>4955</v>
      </c>
      <c r="I16" s="180">
        <v>1956.0000000000002</v>
      </c>
      <c r="J16" s="180">
        <v>504</v>
      </c>
      <c r="K16" s="206">
        <v>2519.9999999999995</v>
      </c>
    </row>
    <row r="17" spans="1:11">
      <c r="A17" s="572"/>
      <c r="B17" s="148" t="s">
        <v>72</v>
      </c>
      <c r="C17" s="174"/>
      <c r="D17" s="180">
        <v>17488.999999999996</v>
      </c>
      <c r="E17" s="180">
        <v>1074</v>
      </c>
      <c r="F17" s="180">
        <v>820</v>
      </c>
      <c r="G17" s="180">
        <v>21139.000000000004</v>
      </c>
      <c r="H17" s="180">
        <v>4066</v>
      </c>
      <c r="I17" s="180">
        <v>777</v>
      </c>
      <c r="J17" s="180">
        <v>160</v>
      </c>
      <c r="K17" s="206">
        <v>245</v>
      </c>
    </row>
    <row r="18" spans="1:11">
      <c r="A18" s="572"/>
      <c r="B18" s="148" t="s">
        <v>73</v>
      </c>
      <c r="C18" s="174"/>
      <c r="D18" s="180">
        <v>11700</v>
      </c>
      <c r="E18" s="180">
        <v>5094</v>
      </c>
      <c r="F18" s="180">
        <v>668</v>
      </c>
      <c r="G18" s="180">
        <v>18840</v>
      </c>
      <c r="H18" s="180">
        <v>4204</v>
      </c>
      <c r="I18" s="180">
        <v>0</v>
      </c>
      <c r="J18" s="180">
        <v>323</v>
      </c>
      <c r="K18" s="206">
        <v>2299</v>
      </c>
    </row>
    <row r="19" spans="1:11">
      <c r="A19" s="584"/>
      <c r="B19" s="138" t="s">
        <v>74</v>
      </c>
      <c r="C19" s="550"/>
      <c r="D19" s="552">
        <v>13450</v>
      </c>
      <c r="E19" s="554">
        <v>6462</v>
      </c>
      <c r="F19" s="552">
        <v>2213</v>
      </c>
      <c r="G19" s="554">
        <v>26605</v>
      </c>
      <c r="H19" s="554">
        <v>7757.0000000000009</v>
      </c>
      <c r="I19" s="553">
        <v>2108</v>
      </c>
      <c r="J19" s="535">
        <v>1182</v>
      </c>
      <c r="K19" s="536">
        <v>253</v>
      </c>
    </row>
    <row r="20" spans="1:11">
      <c r="A20" s="587">
        <f>Titles!A22</f>
        <v>2022</v>
      </c>
      <c r="B20" s="102" t="s">
        <v>63</v>
      </c>
      <c r="C20" s="157"/>
      <c r="D20" s="180">
        <v>11952</v>
      </c>
      <c r="E20" s="180">
        <v>1345.9999999999998</v>
      </c>
      <c r="F20" s="180">
        <v>2041.9999999999998</v>
      </c>
      <c r="G20" s="180">
        <v>22476</v>
      </c>
      <c r="H20" s="180">
        <v>3645</v>
      </c>
      <c r="I20" s="180">
        <v>485.00000000000006</v>
      </c>
      <c r="J20" s="180">
        <v>330</v>
      </c>
      <c r="K20" s="206">
        <v>224.99999999999997</v>
      </c>
    </row>
    <row r="21" spans="1:11">
      <c r="A21" s="572"/>
      <c r="B21" s="106" t="s">
        <v>64</v>
      </c>
      <c r="C21" s="158"/>
      <c r="D21" s="180">
        <v>10755.999999999998</v>
      </c>
      <c r="E21" s="180">
        <v>976</v>
      </c>
      <c r="F21" s="180">
        <v>1471</v>
      </c>
      <c r="G21" s="180">
        <v>16999.000000000004</v>
      </c>
      <c r="H21" s="180">
        <v>5032</v>
      </c>
      <c r="I21" s="180">
        <v>659.99999999999989</v>
      </c>
      <c r="J21" s="180">
        <v>337</v>
      </c>
      <c r="K21" s="206">
        <v>2304</v>
      </c>
    </row>
    <row r="22" spans="1:11">
      <c r="A22" s="572"/>
      <c r="B22" s="148" t="s">
        <v>65</v>
      </c>
      <c r="C22" s="174"/>
      <c r="D22" s="180">
        <v>12093</v>
      </c>
      <c r="E22" s="180">
        <v>2347</v>
      </c>
      <c r="F22" s="180">
        <v>1071.0000000000002</v>
      </c>
      <c r="G22" s="180">
        <v>14183</v>
      </c>
      <c r="H22" s="180">
        <v>1466</v>
      </c>
      <c r="I22" s="180">
        <v>2563</v>
      </c>
      <c r="J22" s="180">
        <v>477</v>
      </c>
      <c r="K22" s="206">
        <v>704</v>
      </c>
    </row>
    <row r="23" spans="1:11">
      <c r="A23" s="586"/>
      <c r="B23" s="106" t="s">
        <v>66</v>
      </c>
      <c r="C23" s="158"/>
      <c r="D23" s="180">
        <v>19411</v>
      </c>
      <c r="E23" s="180">
        <v>3271.0000000000005</v>
      </c>
      <c r="F23" s="180">
        <v>2327</v>
      </c>
      <c r="G23" s="180">
        <v>30866.999999999996</v>
      </c>
      <c r="H23" s="180">
        <v>3755</v>
      </c>
      <c r="I23" s="180">
        <v>3897.9999999999995</v>
      </c>
      <c r="J23" s="180">
        <v>410</v>
      </c>
      <c r="K23" s="206">
        <v>1319</v>
      </c>
    </row>
    <row r="24" spans="1:11">
      <c r="A24" s="572"/>
      <c r="B24" s="106" t="s">
        <v>67</v>
      </c>
      <c r="C24" s="158"/>
      <c r="D24" s="180">
        <v>20413.999999999996</v>
      </c>
      <c r="E24" s="180">
        <v>2171</v>
      </c>
      <c r="F24" s="180">
        <v>972</v>
      </c>
      <c r="G24" s="180">
        <v>24441.000000000004</v>
      </c>
      <c r="H24" s="180">
        <v>3985</v>
      </c>
      <c r="I24" s="180">
        <v>1178.9999999999998</v>
      </c>
      <c r="J24" s="180">
        <v>524</v>
      </c>
      <c r="K24" s="206">
        <v>519</v>
      </c>
    </row>
    <row r="25" spans="1:11">
      <c r="A25" s="572"/>
      <c r="B25" s="148" t="s">
        <v>68</v>
      </c>
      <c r="C25" s="174"/>
      <c r="D25" s="180">
        <v>11558</v>
      </c>
      <c r="E25" s="180">
        <v>8495.0000000000018</v>
      </c>
      <c r="F25" s="180">
        <v>1980</v>
      </c>
      <c r="G25" s="180">
        <v>32361.999999999996</v>
      </c>
      <c r="H25" s="180">
        <v>2733</v>
      </c>
      <c r="I25" s="180">
        <v>382</v>
      </c>
      <c r="J25" s="180">
        <v>166.99999999999997</v>
      </c>
      <c r="K25" s="206">
        <v>536.99999999999989</v>
      </c>
    </row>
    <row r="26" spans="1:11">
      <c r="A26" s="572"/>
      <c r="B26" s="106" t="s">
        <v>69</v>
      </c>
      <c r="C26" s="158"/>
      <c r="D26" s="180">
        <v>15565.999999999998</v>
      </c>
      <c r="E26" s="180">
        <v>1115</v>
      </c>
      <c r="F26" s="180">
        <v>1954</v>
      </c>
      <c r="G26" s="180">
        <v>23465.000000000004</v>
      </c>
      <c r="H26" s="180">
        <v>11359</v>
      </c>
      <c r="I26" s="180">
        <v>241</v>
      </c>
      <c r="J26" s="180">
        <v>294</v>
      </c>
      <c r="K26" s="206">
        <v>1286</v>
      </c>
    </row>
    <row r="27" spans="1:11">
      <c r="A27" s="572"/>
      <c r="B27" s="106" t="s">
        <v>70</v>
      </c>
      <c r="C27" s="158"/>
      <c r="D27" s="180">
        <v>12818</v>
      </c>
      <c r="E27" s="180">
        <v>7427</v>
      </c>
      <c r="F27" s="180">
        <v>638</v>
      </c>
      <c r="G27" s="180">
        <v>23186</v>
      </c>
      <c r="H27" s="180">
        <v>4454</v>
      </c>
      <c r="I27" s="180">
        <v>442</v>
      </c>
      <c r="J27" s="180">
        <v>1187</v>
      </c>
      <c r="K27" s="206">
        <v>3093</v>
      </c>
    </row>
    <row r="28" spans="1:11">
      <c r="A28" s="572"/>
      <c r="B28" s="148" t="s">
        <v>71</v>
      </c>
      <c r="C28" s="174"/>
      <c r="D28" s="180">
        <v>17030</v>
      </c>
      <c r="E28" s="180">
        <v>3139.0000000000005</v>
      </c>
      <c r="F28" s="180">
        <v>1923</v>
      </c>
      <c r="G28" s="180">
        <v>32036</v>
      </c>
      <c r="H28" s="180">
        <v>3195</v>
      </c>
      <c r="I28" s="180">
        <v>2886</v>
      </c>
      <c r="J28" s="180">
        <v>153</v>
      </c>
      <c r="K28" s="206">
        <v>1846</v>
      </c>
    </row>
    <row r="29" spans="1:11">
      <c r="A29" s="572"/>
      <c r="B29" s="148" t="s">
        <v>72</v>
      </c>
      <c r="C29" s="174"/>
      <c r="D29" s="180">
        <v>23620</v>
      </c>
      <c r="E29" s="180">
        <v>2440</v>
      </c>
      <c r="F29" s="180">
        <v>752</v>
      </c>
      <c r="G29" s="180">
        <v>25990.000000000004</v>
      </c>
      <c r="H29" s="180">
        <v>7251</v>
      </c>
      <c r="I29" s="180">
        <v>565</v>
      </c>
      <c r="J29" s="180">
        <v>170</v>
      </c>
      <c r="K29" s="206">
        <v>626.00000000000011</v>
      </c>
    </row>
    <row r="30" spans="1:11">
      <c r="A30" s="572"/>
      <c r="B30" s="148" t="s">
        <v>73</v>
      </c>
      <c r="C30" s="174"/>
      <c r="D30" s="180">
        <v>8769</v>
      </c>
      <c r="E30" s="180">
        <v>3429</v>
      </c>
      <c r="F30" s="180">
        <v>706.00000000000011</v>
      </c>
      <c r="G30" s="180">
        <v>27884</v>
      </c>
      <c r="H30" s="180">
        <v>7237</v>
      </c>
      <c r="I30" s="180">
        <v>800.99999999999989</v>
      </c>
      <c r="J30" s="180">
        <v>1651</v>
      </c>
      <c r="K30" s="206">
        <v>216</v>
      </c>
    </row>
    <row r="31" spans="1:11">
      <c r="A31" s="584"/>
      <c r="B31" s="138" t="s">
        <v>74</v>
      </c>
      <c r="C31" s="550"/>
      <c r="D31" s="552">
        <v>9760</v>
      </c>
      <c r="E31" s="554">
        <v>4526</v>
      </c>
      <c r="F31" s="552">
        <v>1633</v>
      </c>
      <c r="G31" s="552">
        <v>37933</v>
      </c>
      <c r="H31" s="554">
        <v>3280.0000000000005</v>
      </c>
      <c r="I31" s="549">
        <v>389</v>
      </c>
      <c r="J31" s="135">
        <v>800</v>
      </c>
      <c r="K31" s="536">
        <v>1492</v>
      </c>
    </row>
    <row r="32" spans="1:11">
      <c r="A32" s="587">
        <f>Titles!A23</f>
        <v>2023</v>
      </c>
      <c r="B32" s="102" t="s">
        <v>63</v>
      </c>
      <c r="C32" s="157"/>
      <c r="D32" s="180">
        <v>7564</v>
      </c>
      <c r="E32" s="180">
        <v>4704</v>
      </c>
      <c r="F32" s="180">
        <v>185</v>
      </c>
      <c r="G32" s="180">
        <v>32512</v>
      </c>
      <c r="H32" s="180">
        <v>5638</v>
      </c>
      <c r="I32" s="180">
        <v>314</v>
      </c>
      <c r="J32" s="180">
        <v>224.99999999999997</v>
      </c>
      <c r="K32" s="206">
        <v>209</v>
      </c>
    </row>
    <row r="33" spans="1:11">
      <c r="A33" s="572"/>
      <c r="B33" s="106" t="s">
        <v>64</v>
      </c>
      <c r="C33" s="158"/>
      <c r="D33" s="180">
        <v>11181.000000000002</v>
      </c>
      <c r="E33" s="180">
        <v>5740</v>
      </c>
      <c r="F33" s="180">
        <v>1201</v>
      </c>
      <c r="G33" s="180">
        <v>18415</v>
      </c>
      <c r="H33" s="180">
        <v>3647</v>
      </c>
      <c r="I33" s="180">
        <v>204</v>
      </c>
      <c r="J33" s="180">
        <v>64</v>
      </c>
      <c r="K33" s="206">
        <v>1446</v>
      </c>
    </row>
    <row r="34" spans="1:11">
      <c r="A34" s="572"/>
      <c r="B34" s="148" t="s">
        <v>65</v>
      </c>
      <c r="C34" s="174"/>
      <c r="D34" s="180">
        <v>10263</v>
      </c>
      <c r="E34" s="180">
        <v>3120</v>
      </c>
      <c r="F34" s="180">
        <v>403</v>
      </c>
      <c r="G34" s="180">
        <v>36336</v>
      </c>
      <c r="H34" s="180">
        <v>3909</v>
      </c>
      <c r="I34" s="180">
        <v>89</v>
      </c>
      <c r="J34" s="180">
        <v>159</v>
      </c>
      <c r="K34" s="206">
        <v>225.99999999999997</v>
      </c>
    </row>
    <row r="35" spans="1:11">
      <c r="A35" s="586"/>
      <c r="B35" s="106" t="s">
        <v>66</v>
      </c>
      <c r="C35" s="158"/>
      <c r="D35" s="180">
        <v>11786.999999999998</v>
      </c>
      <c r="E35" s="180">
        <v>1273</v>
      </c>
      <c r="F35" s="180">
        <v>413.00000000000006</v>
      </c>
      <c r="G35" s="180">
        <v>49541</v>
      </c>
      <c r="H35" s="180">
        <v>970</v>
      </c>
      <c r="I35" s="180">
        <v>190</v>
      </c>
      <c r="J35" s="180">
        <v>1820</v>
      </c>
      <c r="K35" s="206">
        <v>544</v>
      </c>
    </row>
    <row r="36" spans="1:11">
      <c r="A36" s="572"/>
      <c r="B36" s="106" t="s">
        <v>67</v>
      </c>
      <c r="C36" s="158"/>
      <c r="D36" s="180">
        <v>9913</v>
      </c>
      <c r="E36" s="180">
        <v>1839.0000000000002</v>
      </c>
      <c r="F36" s="180">
        <v>2152</v>
      </c>
      <c r="G36" s="180">
        <v>27127.000000000004</v>
      </c>
      <c r="H36" s="180">
        <v>1628</v>
      </c>
      <c r="I36" s="180">
        <v>936</v>
      </c>
      <c r="J36" s="180">
        <v>96.999999999999986</v>
      </c>
      <c r="K36" s="206">
        <v>738</v>
      </c>
    </row>
    <row r="37" spans="1:11">
      <c r="A37" s="572"/>
      <c r="B37" s="148" t="s">
        <v>68</v>
      </c>
      <c r="C37" s="174"/>
      <c r="D37" s="180">
        <v>10079</v>
      </c>
      <c r="E37" s="180">
        <v>4381</v>
      </c>
      <c r="F37" s="180">
        <v>841</v>
      </c>
      <c r="G37" s="180">
        <v>46214</v>
      </c>
      <c r="H37" s="180">
        <v>5997</v>
      </c>
      <c r="I37" s="180">
        <v>453.99999999999994</v>
      </c>
      <c r="J37" s="180">
        <v>71</v>
      </c>
      <c r="K37" s="206">
        <v>202</v>
      </c>
    </row>
    <row r="38" spans="1:11">
      <c r="A38" s="572"/>
      <c r="B38" s="106" t="s">
        <v>69</v>
      </c>
      <c r="C38" s="158"/>
      <c r="D38" s="180">
        <v>17064</v>
      </c>
      <c r="E38" s="180">
        <v>1066</v>
      </c>
      <c r="F38" s="180">
        <v>416</v>
      </c>
      <c r="G38" s="180">
        <v>35387</v>
      </c>
      <c r="H38" s="180">
        <v>5437</v>
      </c>
      <c r="I38" s="180">
        <v>242.00000000000003</v>
      </c>
      <c r="J38" s="180">
        <v>0</v>
      </c>
      <c r="K38" s="206">
        <v>194</v>
      </c>
    </row>
    <row r="39" spans="1:11">
      <c r="A39" s="572"/>
      <c r="B39" s="106" t="s">
        <v>70</v>
      </c>
      <c r="C39" s="158"/>
      <c r="D39" s="180">
        <v>17032</v>
      </c>
      <c r="E39" s="180">
        <v>1291</v>
      </c>
      <c r="F39" s="180">
        <v>396</v>
      </c>
      <c r="G39" s="180">
        <v>31089</v>
      </c>
      <c r="H39" s="180">
        <v>8006</v>
      </c>
      <c r="I39" s="180">
        <v>1025</v>
      </c>
      <c r="J39" s="180">
        <v>300</v>
      </c>
      <c r="K39" s="206">
        <v>285</v>
      </c>
    </row>
    <row r="40" spans="1:11">
      <c r="A40" s="572"/>
      <c r="B40" s="148" t="s">
        <v>71</v>
      </c>
      <c r="C40" s="174"/>
      <c r="D40" s="180">
        <v>12900</v>
      </c>
      <c r="E40" s="180">
        <v>2067</v>
      </c>
      <c r="F40" s="180">
        <v>377</v>
      </c>
      <c r="G40" s="180">
        <v>25760</v>
      </c>
      <c r="H40" s="180">
        <v>2554</v>
      </c>
      <c r="I40" s="180">
        <v>392</v>
      </c>
      <c r="J40" s="180">
        <v>1385</v>
      </c>
      <c r="K40" s="206">
        <v>208.00000000000003</v>
      </c>
    </row>
    <row r="41" spans="1:11">
      <c r="A41" s="572"/>
      <c r="B41" s="148" t="s">
        <v>72</v>
      </c>
      <c r="C41" s="174"/>
      <c r="D41" s="180">
        <v>11721</v>
      </c>
      <c r="E41" s="180">
        <v>5002.0000000000009</v>
      </c>
      <c r="F41" s="180">
        <v>2589</v>
      </c>
      <c r="G41" s="180">
        <v>34745</v>
      </c>
      <c r="H41" s="180">
        <v>8783</v>
      </c>
      <c r="I41" s="180">
        <v>1350</v>
      </c>
      <c r="J41" s="180">
        <v>159</v>
      </c>
      <c r="K41" s="206">
        <v>1365</v>
      </c>
    </row>
    <row r="42" spans="1:11">
      <c r="A42" s="572"/>
      <c r="B42" s="148" t="s">
        <v>73</v>
      </c>
      <c r="C42" s="174"/>
      <c r="D42" s="180">
        <v>16452</v>
      </c>
      <c r="E42" s="180">
        <v>607</v>
      </c>
      <c r="F42" s="180">
        <v>4681.9999999999991</v>
      </c>
      <c r="G42" s="180">
        <v>21130.000000000004</v>
      </c>
      <c r="H42" s="180">
        <v>5592.0000000000009</v>
      </c>
      <c r="I42" s="375">
        <v>1307.0000000000002</v>
      </c>
      <c r="J42" s="375">
        <v>34</v>
      </c>
      <c r="K42" s="376">
        <v>913</v>
      </c>
    </row>
    <row r="43" spans="1:11" ht="13.5" customHeight="1" thickBot="1">
      <c r="A43" s="588"/>
      <c r="B43" s="150" t="s">
        <v>74</v>
      </c>
      <c r="C43" s="176"/>
      <c r="D43" s="204">
        <v>22053</v>
      </c>
      <c r="E43" s="204">
        <v>4395</v>
      </c>
      <c r="F43" s="204">
        <v>200</v>
      </c>
      <c r="G43" s="204">
        <v>40596</v>
      </c>
      <c r="H43" s="204">
        <v>7750</v>
      </c>
      <c r="I43" s="300">
        <v>984</v>
      </c>
      <c r="J43" s="300">
        <v>1911</v>
      </c>
      <c r="K43" s="301">
        <v>234</v>
      </c>
    </row>
    <row r="44" spans="1:11" s="179" customFormat="1" ht="12" customHeight="1">
      <c r="A44" s="589" t="str">
        <f>Titles!$A$12</f>
        <v>1 Data for 2021 and 2022 based on 2016 Census Definitions and data for 2023 based on 2021 Census Definitions.</v>
      </c>
      <c r="B44" s="367"/>
      <c r="C44" s="367"/>
      <c r="D44" s="367"/>
      <c r="E44" s="342"/>
      <c r="G44" s="367"/>
      <c r="H44" s="368"/>
      <c r="I44" s="367"/>
      <c r="J44" s="367"/>
      <c r="K44" s="286"/>
    </row>
    <row r="45" spans="1:11" s="179" customFormat="1" ht="15" customHeight="1">
      <c r="A45" s="589" t="s">
        <v>119</v>
      </c>
      <c r="B45" s="369"/>
      <c r="C45" s="370"/>
      <c r="D45" s="371"/>
      <c r="E45" s="52"/>
      <c r="F45" s="371"/>
      <c r="G45" s="371"/>
      <c r="H45" s="372"/>
    </row>
    <row r="46" spans="1:11" s="373" customFormat="1" ht="13.5" customHeight="1">
      <c r="A46" s="590" t="str">
        <f>Titles!$A$10</f>
        <v>Source: CMHC Starts and Completion Survey, Market Absorption Survey</v>
      </c>
      <c r="B46" s="296"/>
      <c r="C46" s="296"/>
      <c r="D46" s="296"/>
      <c r="E46" s="308"/>
      <c r="F46" s="296"/>
      <c r="G46" s="296"/>
      <c r="H46" s="296"/>
    </row>
    <row r="47" spans="1:11" s="295" customFormat="1" ht="10.9" customHeight="1">
      <c r="A47" s="590"/>
      <c r="B47" s="294"/>
      <c r="C47" s="294"/>
      <c r="D47" s="294"/>
      <c r="E47" s="308"/>
      <c r="F47" s="294"/>
      <c r="G47" s="294"/>
      <c r="H47" s="294"/>
    </row>
    <row r="48" spans="1:11" ht="12" customHeight="1">
      <c r="A48" s="592"/>
      <c r="B48" s="84"/>
      <c r="C48" s="84"/>
      <c r="D48" s="84"/>
      <c r="E48" s="161"/>
      <c r="G48" s="161"/>
      <c r="H48" s="84"/>
      <c r="I48" s="11"/>
    </row>
    <row r="49" spans="1:9" ht="9.75" customHeight="1">
      <c r="I49" s="11"/>
    </row>
    <row r="61" spans="1:9">
      <c r="A61" s="589"/>
      <c r="B61" s="77"/>
      <c r="C61" s="344"/>
      <c r="D61" s="344"/>
      <c r="E61" s="345"/>
      <c r="F61" s="345"/>
      <c r="G61" s="52"/>
    </row>
    <row r="62" spans="1:9" ht="15.5">
      <c r="A62" s="589"/>
      <c r="B62" s="162"/>
      <c r="C62" s="162"/>
      <c r="D62" s="162"/>
      <c r="E62" s="162"/>
      <c r="F62" s="162"/>
      <c r="G62" s="52"/>
    </row>
  </sheetData>
  <pageMargins left="0.7" right="0.7" top="0.75" bottom="0.75" header="0.3" footer="0.3"/>
  <pageSetup scale="9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60"/>
  <sheetViews>
    <sheetView showGridLines="0"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14.765625" style="10" customWidth="1"/>
    <col min="2" max="3" width="10.765625" style="10" customWidth="1"/>
    <col min="4" max="6" width="12.765625" style="10" customWidth="1"/>
    <col min="7" max="16384" width="11.53515625" style="10"/>
  </cols>
  <sheetData>
    <row r="1" spans="1:6" s="9" customFormat="1" ht="16" customHeight="1">
      <c r="A1" s="416" t="s">
        <v>135</v>
      </c>
      <c r="B1" s="417"/>
      <c r="C1" s="417"/>
      <c r="D1" s="417"/>
      <c r="E1" s="417"/>
      <c r="F1" s="418"/>
    </row>
    <row r="2" spans="1:6" s="9" customFormat="1" ht="16" customHeight="1">
      <c r="A2" s="419" t="s">
        <v>145</v>
      </c>
      <c r="B2" s="420"/>
      <c r="C2" s="420"/>
      <c r="D2" s="420"/>
      <c r="E2" s="420"/>
      <c r="F2" s="421"/>
    </row>
    <row r="3" spans="1:6" s="9" customFormat="1" ht="16" customHeight="1" thickBot="1">
      <c r="A3" s="425"/>
      <c r="B3" s="457"/>
      <c r="C3" s="457"/>
      <c r="D3" s="457"/>
      <c r="E3" s="457"/>
      <c r="F3" s="458"/>
    </row>
    <row r="4" spans="1:6">
      <c r="A4" s="112"/>
      <c r="B4" s="86"/>
      <c r="C4" s="113"/>
      <c r="D4" s="115"/>
      <c r="E4" s="115"/>
      <c r="F4" s="116"/>
    </row>
    <row r="5" spans="1:6">
      <c r="A5" s="140" t="s">
        <v>96</v>
      </c>
      <c r="B5" s="135"/>
      <c r="C5" s="141"/>
      <c r="D5" s="142" t="s">
        <v>27</v>
      </c>
      <c r="E5" s="142" t="s">
        <v>40</v>
      </c>
      <c r="F5" s="143" t="s">
        <v>42</v>
      </c>
    </row>
    <row r="6" spans="1:6">
      <c r="A6" s="608">
        <f>Titles!A23</f>
        <v>2023</v>
      </c>
      <c r="B6" s="84"/>
      <c r="C6" s="94"/>
      <c r="D6" s="298"/>
      <c r="E6" s="298"/>
      <c r="F6" s="302"/>
    </row>
    <row r="7" spans="1:6">
      <c r="A7" s="124" t="s">
        <v>78</v>
      </c>
      <c r="B7" s="128" t="s">
        <v>63</v>
      </c>
      <c r="C7" s="159"/>
      <c r="D7" s="180">
        <v>1769</v>
      </c>
      <c r="E7" s="180">
        <v>5983</v>
      </c>
      <c r="F7" s="206">
        <v>3268</v>
      </c>
    </row>
    <row r="8" spans="1:6">
      <c r="A8" s="181"/>
      <c r="B8" s="106" t="s">
        <v>64</v>
      </c>
      <c r="C8" s="158"/>
      <c r="D8" s="180">
        <v>1113</v>
      </c>
      <c r="E8" s="180">
        <v>6841</v>
      </c>
      <c r="F8" s="206">
        <v>3055</v>
      </c>
    </row>
    <row r="9" spans="1:6">
      <c r="A9" s="182"/>
      <c r="B9" s="148" t="s">
        <v>65</v>
      </c>
      <c r="C9" s="174"/>
      <c r="D9" s="180">
        <v>979</v>
      </c>
      <c r="E9" s="180">
        <v>5248</v>
      </c>
      <c r="F9" s="206">
        <v>2460</v>
      </c>
    </row>
    <row r="10" spans="1:6">
      <c r="A10" s="183"/>
      <c r="B10" s="106" t="s">
        <v>66</v>
      </c>
      <c r="C10" s="158"/>
      <c r="D10" s="180">
        <v>750</v>
      </c>
      <c r="E10" s="180">
        <v>4051</v>
      </c>
      <c r="F10" s="206">
        <v>3041</v>
      </c>
    </row>
    <row r="11" spans="1:6">
      <c r="A11" s="105"/>
      <c r="B11" s="106" t="s">
        <v>67</v>
      </c>
      <c r="C11" s="158"/>
      <c r="D11" s="180">
        <v>894</v>
      </c>
      <c r="E11" s="180">
        <v>4226</v>
      </c>
      <c r="F11" s="206">
        <v>3403</v>
      </c>
    </row>
    <row r="12" spans="1:6">
      <c r="A12" s="182"/>
      <c r="B12" s="148" t="s">
        <v>68</v>
      </c>
      <c r="C12" s="174"/>
      <c r="D12" s="180">
        <v>1067</v>
      </c>
      <c r="E12" s="180">
        <v>4369</v>
      </c>
      <c r="F12" s="206">
        <v>3554</v>
      </c>
    </row>
    <row r="13" spans="1:6">
      <c r="A13" s="147"/>
      <c r="B13" s="106" t="s">
        <v>69</v>
      </c>
      <c r="C13" s="158"/>
      <c r="D13" s="180">
        <v>1173</v>
      </c>
      <c r="E13" s="180">
        <v>4493</v>
      </c>
      <c r="F13" s="206">
        <v>2375</v>
      </c>
    </row>
    <row r="14" spans="1:6">
      <c r="A14" s="105"/>
      <c r="B14" s="106" t="s">
        <v>70</v>
      </c>
      <c r="C14" s="158"/>
      <c r="D14" s="180">
        <v>1000</v>
      </c>
      <c r="E14" s="180">
        <v>3786</v>
      </c>
      <c r="F14" s="206">
        <v>3117</v>
      </c>
    </row>
    <row r="15" spans="1:6">
      <c r="A15" s="105"/>
      <c r="B15" s="148" t="s">
        <v>71</v>
      </c>
      <c r="C15" s="174"/>
      <c r="D15" s="180">
        <v>983</v>
      </c>
      <c r="E15" s="180">
        <v>4861</v>
      </c>
      <c r="F15" s="206">
        <v>2696</v>
      </c>
    </row>
    <row r="16" spans="1:6">
      <c r="A16" s="105"/>
      <c r="B16" s="148" t="s">
        <v>72</v>
      </c>
      <c r="C16" s="174"/>
      <c r="D16" s="180">
        <v>1115</v>
      </c>
      <c r="E16" s="180">
        <v>5088</v>
      </c>
      <c r="F16" s="206">
        <v>2501</v>
      </c>
    </row>
    <row r="17" spans="1:6">
      <c r="A17" s="105"/>
      <c r="B17" s="148" t="s">
        <v>73</v>
      </c>
      <c r="C17" s="174"/>
      <c r="D17" s="180">
        <v>998</v>
      </c>
      <c r="E17" s="180">
        <v>4281</v>
      </c>
      <c r="F17" s="206">
        <v>2338</v>
      </c>
    </row>
    <row r="18" spans="1:6">
      <c r="A18" s="178"/>
      <c r="B18" s="138" t="s">
        <v>74</v>
      </c>
      <c r="C18" s="175"/>
      <c r="D18" s="267">
        <v>832</v>
      </c>
      <c r="E18" s="267">
        <v>4335</v>
      </c>
      <c r="F18" s="206">
        <v>2100</v>
      </c>
    </row>
    <row r="19" spans="1:6">
      <c r="A19" s="124" t="s">
        <v>49</v>
      </c>
      <c r="B19" s="128" t="s">
        <v>63</v>
      </c>
      <c r="C19" s="159"/>
      <c r="D19" s="266">
        <v>14824</v>
      </c>
      <c r="E19" s="266">
        <v>27660</v>
      </c>
      <c r="F19" s="205">
        <v>29244</v>
      </c>
    </row>
    <row r="20" spans="1:6">
      <c r="A20" s="181"/>
      <c r="B20" s="106" t="s">
        <v>64</v>
      </c>
      <c r="C20" s="158"/>
      <c r="D20" s="180">
        <v>10178</v>
      </c>
      <c r="E20" s="180">
        <v>45096</v>
      </c>
      <c r="F20" s="206">
        <v>15360</v>
      </c>
    </row>
    <row r="21" spans="1:6">
      <c r="A21" s="182"/>
      <c r="B21" s="148" t="s">
        <v>65</v>
      </c>
      <c r="C21" s="174"/>
      <c r="D21" s="180">
        <v>9097</v>
      </c>
      <c r="E21" s="180">
        <v>33360</v>
      </c>
      <c r="F21" s="206">
        <v>33876.000000000007</v>
      </c>
    </row>
    <row r="22" spans="1:6">
      <c r="A22" s="183"/>
      <c r="B22" s="106" t="s">
        <v>66</v>
      </c>
      <c r="C22" s="158"/>
      <c r="D22" s="180">
        <v>13575</v>
      </c>
      <c r="E22" s="180">
        <v>55512</v>
      </c>
      <c r="F22" s="206">
        <v>46500</v>
      </c>
    </row>
    <row r="23" spans="1:6">
      <c r="A23" s="105"/>
      <c r="B23" s="106" t="s">
        <v>67</v>
      </c>
      <c r="C23" s="158"/>
      <c r="D23" s="180">
        <v>8513</v>
      </c>
      <c r="E23" s="180">
        <v>38724</v>
      </c>
      <c r="F23" s="206">
        <v>23724</v>
      </c>
    </row>
    <row r="24" spans="1:6">
      <c r="A24" s="182"/>
      <c r="B24" s="148" t="s">
        <v>68</v>
      </c>
      <c r="C24" s="174"/>
      <c r="D24" s="180">
        <v>9189</v>
      </c>
      <c r="E24" s="180">
        <v>81612</v>
      </c>
      <c r="F24" s="206">
        <v>42660.000000000007</v>
      </c>
    </row>
    <row r="25" spans="1:6">
      <c r="A25" s="147"/>
      <c r="B25" s="106" t="s">
        <v>69</v>
      </c>
      <c r="C25" s="158"/>
      <c r="D25" s="180">
        <v>10161</v>
      </c>
      <c r="E25" s="180">
        <v>56736</v>
      </c>
      <c r="F25" s="206">
        <v>33012</v>
      </c>
    </row>
    <row r="26" spans="1:6">
      <c r="A26" s="105"/>
      <c r="B26" s="106" t="s">
        <v>70</v>
      </c>
      <c r="C26" s="158"/>
      <c r="D26" s="180">
        <v>15065.999999999998</v>
      </c>
      <c r="E26" s="180">
        <v>44964</v>
      </c>
      <c r="F26" s="206">
        <v>27972</v>
      </c>
    </row>
    <row r="27" spans="1:6">
      <c r="A27" s="105"/>
      <c r="B27" s="148" t="s">
        <v>71</v>
      </c>
      <c r="C27" s="174"/>
      <c r="D27" s="180">
        <v>30866.999999999996</v>
      </c>
      <c r="E27" s="180">
        <v>53628</v>
      </c>
      <c r="F27" s="206">
        <v>23064</v>
      </c>
    </row>
    <row r="28" spans="1:6">
      <c r="A28" s="105"/>
      <c r="B28" s="148" t="s">
        <v>72</v>
      </c>
      <c r="C28" s="174"/>
      <c r="D28" s="180">
        <v>17011.000000000004</v>
      </c>
      <c r="E28" s="180">
        <v>39288</v>
      </c>
      <c r="F28" s="206">
        <v>32244</v>
      </c>
    </row>
    <row r="29" spans="1:6">
      <c r="A29" s="105"/>
      <c r="B29" s="148" t="s">
        <v>73</v>
      </c>
      <c r="C29" s="174"/>
      <c r="D29" s="180">
        <v>11764.000000000002</v>
      </c>
      <c r="E29" s="180">
        <v>22619.999999999996</v>
      </c>
      <c r="F29" s="206">
        <v>18792</v>
      </c>
    </row>
    <row r="30" spans="1:6">
      <c r="A30" s="178"/>
      <c r="B30" s="138" t="s">
        <v>74</v>
      </c>
      <c r="C30" s="175"/>
      <c r="D30" s="267">
        <v>20392</v>
      </c>
      <c r="E30" s="267">
        <v>13283.999999999998</v>
      </c>
      <c r="F30" s="299">
        <v>38495.999999999993</v>
      </c>
    </row>
    <row r="31" spans="1:6">
      <c r="A31" s="124" t="s">
        <v>46</v>
      </c>
      <c r="B31" s="128" t="s">
        <v>63</v>
      </c>
      <c r="C31" s="159"/>
      <c r="D31" s="266">
        <v>16593</v>
      </c>
      <c r="E31" s="266">
        <v>33643</v>
      </c>
      <c r="F31" s="205">
        <v>32512</v>
      </c>
    </row>
    <row r="32" spans="1:6">
      <c r="A32" s="181"/>
      <c r="B32" s="106" t="s">
        <v>64</v>
      </c>
      <c r="C32" s="158"/>
      <c r="D32" s="180">
        <v>11291</v>
      </c>
      <c r="E32" s="180">
        <v>51937</v>
      </c>
      <c r="F32" s="206">
        <v>18415</v>
      </c>
    </row>
    <row r="33" spans="1:8">
      <c r="A33" s="182"/>
      <c r="B33" s="148" t="s">
        <v>65</v>
      </c>
      <c r="C33" s="174"/>
      <c r="D33" s="180">
        <v>10076</v>
      </c>
      <c r="E33" s="180">
        <v>38608.000000000007</v>
      </c>
      <c r="F33" s="206">
        <v>36336</v>
      </c>
    </row>
    <row r="34" spans="1:8">
      <c r="A34" s="183"/>
      <c r="B34" s="106" t="s">
        <v>66</v>
      </c>
      <c r="C34" s="158"/>
      <c r="D34" s="180">
        <v>14325</v>
      </c>
      <c r="E34" s="180">
        <v>59563</v>
      </c>
      <c r="F34" s="206">
        <v>49541</v>
      </c>
    </row>
    <row r="35" spans="1:8">
      <c r="A35" s="105"/>
      <c r="B35" s="106" t="s">
        <v>67</v>
      </c>
      <c r="C35" s="158"/>
      <c r="D35" s="180">
        <v>9407</v>
      </c>
      <c r="E35" s="180">
        <v>42949.999999999993</v>
      </c>
      <c r="F35" s="206">
        <v>27127.000000000004</v>
      </c>
    </row>
    <row r="36" spans="1:8">
      <c r="A36" s="182"/>
      <c r="B36" s="148" t="s">
        <v>68</v>
      </c>
      <c r="C36" s="174"/>
      <c r="D36" s="180">
        <v>10256</v>
      </c>
      <c r="E36" s="180">
        <v>85981</v>
      </c>
      <c r="F36" s="206">
        <v>46214</v>
      </c>
    </row>
    <row r="37" spans="1:8">
      <c r="A37" s="147"/>
      <c r="B37" s="106" t="s">
        <v>69</v>
      </c>
      <c r="C37" s="158"/>
      <c r="D37" s="180">
        <v>11334</v>
      </c>
      <c r="E37" s="180">
        <v>61229</v>
      </c>
      <c r="F37" s="206">
        <v>35387</v>
      </c>
    </row>
    <row r="38" spans="1:8">
      <c r="A38" s="105"/>
      <c r="B38" s="106" t="s">
        <v>70</v>
      </c>
      <c r="C38" s="158"/>
      <c r="D38" s="180">
        <v>16065.999999999998</v>
      </c>
      <c r="E38" s="180">
        <v>48750</v>
      </c>
      <c r="F38" s="206">
        <v>31089</v>
      </c>
    </row>
    <row r="39" spans="1:8">
      <c r="A39" s="105"/>
      <c r="B39" s="148" t="s">
        <v>71</v>
      </c>
      <c r="C39" s="174"/>
      <c r="D39" s="180">
        <v>31849.999999999996</v>
      </c>
      <c r="E39" s="180">
        <v>58489.000000000007</v>
      </c>
      <c r="F39" s="206">
        <v>25760</v>
      </c>
    </row>
    <row r="40" spans="1:8">
      <c r="A40" s="105"/>
      <c r="B40" s="148" t="s">
        <v>72</v>
      </c>
      <c r="C40" s="174"/>
      <c r="D40" s="180">
        <v>18126</v>
      </c>
      <c r="E40" s="180">
        <v>44376</v>
      </c>
      <c r="F40" s="206">
        <v>34745</v>
      </c>
    </row>
    <row r="41" spans="1:8">
      <c r="A41" s="105"/>
      <c r="B41" s="148" t="s">
        <v>73</v>
      </c>
      <c r="C41" s="174"/>
      <c r="D41" s="180">
        <v>12762</v>
      </c>
      <c r="E41" s="180">
        <v>26901</v>
      </c>
      <c r="F41" s="206">
        <v>21130.000000000004</v>
      </c>
    </row>
    <row r="42" spans="1:8" ht="12" thickBot="1">
      <c r="A42" s="177"/>
      <c r="B42" s="150" t="s">
        <v>74</v>
      </c>
      <c r="C42" s="176"/>
      <c r="D42" s="300">
        <v>21224</v>
      </c>
      <c r="E42" s="300">
        <v>17619</v>
      </c>
      <c r="F42" s="301">
        <v>40596</v>
      </c>
    </row>
    <row r="43" spans="1:8" ht="12" customHeight="1">
      <c r="A43" s="51" t="str">
        <f>Titles!$A$14</f>
        <v>1 2023 data based on 2021 Census Definitions.</v>
      </c>
      <c r="B43" s="84"/>
      <c r="C43" s="84"/>
      <c r="D43" s="52"/>
      <c r="F43" s="288"/>
      <c r="G43" s="184"/>
      <c r="H43" s="84"/>
    </row>
    <row r="44" spans="1:8" ht="12" customHeight="1">
      <c r="A44" s="85" t="str">
        <f>Titles!$A$10</f>
        <v>Source: CMHC Starts and Completion Survey, Market Absorption Survey</v>
      </c>
      <c r="B44" s="84"/>
      <c r="C44" s="84"/>
      <c r="D44" s="161"/>
      <c r="E44" s="84"/>
      <c r="F44" s="84"/>
    </row>
    <row r="45" spans="1:8">
      <c r="D45" s="179"/>
    </row>
    <row r="59" spans="1:6">
      <c r="A59" s="51"/>
      <c r="B59" s="77"/>
      <c r="C59" s="344"/>
      <c r="D59" s="345"/>
      <c r="E59" s="345"/>
      <c r="F59" s="52"/>
    </row>
    <row r="60" spans="1:6" ht="15.5">
      <c r="A60" s="51"/>
      <c r="B60" s="162"/>
      <c r="C60" s="162"/>
      <c r="D60" s="162"/>
      <c r="E60" s="162"/>
      <c r="F60" s="52"/>
    </row>
  </sheetData>
  <phoneticPr fontId="11" type="noConversion"/>
  <pageMargins left="0.78740157480314965" right="0.51181102362204722" top="0.51181102362204722" bottom="0.51181102362204722" header="0.51181102362204722" footer="0.51181102362204722"/>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47"/>
  <sheetViews>
    <sheetView showGridLines="0" zoomScale="115" zoomScaleNormal="115" workbookViewId="0">
      <pane xSplit="3" ySplit="10" topLeftCell="D11" activePane="bottomRight" state="frozen"/>
      <selection pane="topRight"/>
      <selection pane="bottomLeft"/>
      <selection pane="bottomRight"/>
    </sheetView>
  </sheetViews>
  <sheetFormatPr defaultColWidth="11.53515625" defaultRowHeight="11.5"/>
  <cols>
    <col min="1" max="1" width="4.765625" style="562" customWidth="1"/>
    <col min="2" max="3" width="7.23046875" style="10" customWidth="1"/>
    <col min="4" max="5" width="9.765625" style="10" customWidth="1"/>
    <col min="6" max="6" width="8.765625" style="10" customWidth="1"/>
    <col min="7" max="8" width="9.765625" style="10" customWidth="1"/>
    <col min="9" max="9" width="8.765625" style="10" customWidth="1"/>
    <col min="10" max="16384" width="11.53515625" style="10"/>
  </cols>
  <sheetData>
    <row r="1" spans="1:9" s="9" customFormat="1" ht="16.5" customHeight="1">
      <c r="A1" s="597" t="s">
        <v>136</v>
      </c>
      <c r="B1" s="432"/>
      <c r="C1" s="432"/>
      <c r="D1" s="432"/>
      <c r="E1" s="432"/>
      <c r="F1" s="432"/>
      <c r="G1" s="432"/>
      <c r="H1" s="432"/>
      <c r="I1" s="433"/>
    </row>
    <row r="2" spans="1:9" s="9" customFormat="1" ht="16.5" customHeight="1">
      <c r="A2" s="598" t="s">
        <v>111</v>
      </c>
      <c r="B2" s="434"/>
      <c r="C2" s="434"/>
      <c r="D2" s="434"/>
      <c r="E2" s="434"/>
      <c r="F2" s="434"/>
      <c r="G2" s="434"/>
      <c r="H2" s="434"/>
      <c r="I2" s="435"/>
    </row>
    <row r="3" spans="1:9" s="9" customFormat="1" ht="17.5">
      <c r="A3" s="598" t="s">
        <v>146</v>
      </c>
      <c r="B3" s="436"/>
      <c r="C3" s="436"/>
      <c r="D3" s="436"/>
      <c r="E3" s="436"/>
      <c r="F3" s="436"/>
      <c r="G3" s="436"/>
      <c r="H3" s="436"/>
      <c r="I3" s="437"/>
    </row>
    <row r="4" spans="1:9" s="9" customFormat="1" ht="16" thickBot="1">
      <c r="A4" s="599"/>
      <c r="B4" s="465"/>
      <c r="C4" s="465"/>
      <c r="D4" s="465"/>
      <c r="E4" s="465"/>
      <c r="F4" s="465"/>
      <c r="G4" s="465"/>
      <c r="H4" s="465"/>
      <c r="I4" s="466"/>
    </row>
    <row r="5" spans="1:9">
      <c r="A5" s="585"/>
      <c r="B5" s="84"/>
      <c r="C5" s="113"/>
      <c r="D5" s="471" t="s">
        <v>94</v>
      </c>
      <c r="E5" s="392"/>
      <c r="F5" s="393"/>
      <c r="G5" s="472" t="s">
        <v>87</v>
      </c>
      <c r="H5" s="394"/>
      <c r="I5" s="395"/>
    </row>
    <row r="6" spans="1:9" ht="12" customHeight="1">
      <c r="A6" s="585"/>
      <c r="B6" s="84"/>
      <c r="C6" s="94"/>
      <c r="D6" s="473"/>
      <c r="E6" s="472"/>
      <c r="F6" s="474"/>
      <c r="G6" s="475"/>
      <c r="H6" s="476"/>
      <c r="I6" s="477"/>
    </row>
    <row r="7" spans="1:9" ht="12" customHeight="1">
      <c r="A7" s="585"/>
      <c r="B7" s="84"/>
      <c r="C7" s="94"/>
      <c r="D7" s="478"/>
      <c r="E7" s="479"/>
      <c r="F7" s="324"/>
      <c r="G7" s="478"/>
      <c r="H7" s="479"/>
      <c r="I7" s="480"/>
    </row>
    <row r="8" spans="1:9" ht="12" customHeight="1">
      <c r="A8" s="595" t="s">
        <v>75</v>
      </c>
      <c r="B8" s="84"/>
      <c r="C8" s="94"/>
      <c r="D8" s="310" t="s">
        <v>114</v>
      </c>
      <c r="E8" s="309" t="s">
        <v>88</v>
      </c>
      <c r="F8" s="310" t="s">
        <v>91</v>
      </c>
      <c r="G8" s="310" t="s">
        <v>89</v>
      </c>
      <c r="H8" s="309" t="s">
        <v>88</v>
      </c>
      <c r="I8" s="311" t="s">
        <v>91</v>
      </c>
    </row>
    <row r="9" spans="1:9" ht="12" customHeight="1">
      <c r="A9" s="583"/>
      <c r="B9" s="84"/>
      <c r="C9" s="94"/>
      <c r="D9" s="310" t="s">
        <v>115</v>
      </c>
      <c r="E9" s="310" t="s">
        <v>90</v>
      </c>
      <c r="F9" s="310" t="s">
        <v>112</v>
      </c>
      <c r="G9" s="310" t="s">
        <v>92</v>
      </c>
      <c r="H9" s="310" t="s">
        <v>90</v>
      </c>
      <c r="I9" s="311" t="s">
        <v>112</v>
      </c>
    </row>
    <row r="10" spans="1:9" ht="12.75" customHeight="1">
      <c r="A10" s="583"/>
      <c r="B10" s="84"/>
      <c r="C10" s="94"/>
      <c r="E10" s="310" t="s">
        <v>93</v>
      </c>
      <c r="F10" s="94"/>
      <c r="H10" s="310" t="s">
        <v>93</v>
      </c>
      <c r="I10" s="383"/>
    </row>
    <row r="11" spans="1:9" ht="12" customHeight="1">
      <c r="A11" s="600">
        <f>Titles!A22</f>
        <v>2022</v>
      </c>
      <c r="B11" s="312" t="s">
        <v>59</v>
      </c>
      <c r="C11" s="313"/>
      <c r="D11" s="327">
        <v>86</v>
      </c>
      <c r="E11" s="328">
        <v>3720</v>
      </c>
      <c r="F11" s="329">
        <v>44883</v>
      </c>
      <c r="G11" s="327">
        <v>89</v>
      </c>
      <c r="H11" s="329">
        <v>4136</v>
      </c>
      <c r="I11" s="330">
        <v>154264</v>
      </c>
    </row>
    <row r="12" spans="1:9" ht="12" customHeight="1">
      <c r="A12" s="596"/>
      <c r="B12" s="314" t="s">
        <v>60</v>
      </c>
      <c r="C12" s="315"/>
      <c r="D12" s="328">
        <v>82</v>
      </c>
      <c r="E12" s="328">
        <v>3962</v>
      </c>
      <c r="F12" s="328">
        <v>48370</v>
      </c>
      <c r="G12" s="328">
        <v>94</v>
      </c>
      <c r="H12" s="329">
        <v>2754</v>
      </c>
      <c r="I12" s="330">
        <v>159690</v>
      </c>
    </row>
    <row r="13" spans="1:9" ht="12" customHeight="1">
      <c r="A13" s="596"/>
      <c r="B13" s="316" t="s">
        <v>61</v>
      </c>
      <c r="C13" s="315"/>
      <c r="D13" s="329">
        <v>80</v>
      </c>
      <c r="E13" s="329">
        <v>4298</v>
      </c>
      <c r="F13" s="329">
        <v>51361</v>
      </c>
      <c r="G13" s="329">
        <v>92</v>
      </c>
      <c r="H13" s="329">
        <v>2876</v>
      </c>
      <c r="I13" s="330">
        <v>167572</v>
      </c>
    </row>
    <row r="14" spans="1:9" ht="12" customHeight="1">
      <c r="A14" s="601"/>
      <c r="B14" s="317" t="s">
        <v>62</v>
      </c>
      <c r="C14" s="318"/>
      <c r="D14" s="331">
        <v>78</v>
      </c>
      <c r="E14" s="332">
        <v>5161</v>
      </c>
      <c r="F14" s="332">
        <v>49930</v>
      </c>
      <c r="G14" s="331">
        <v>90</v>
      </c>
      <c r="H14" s="332">
        <v>2880</v>
      </c>
      <c r="I14" s="333">
        <v>174547</v>
      </c>
    </row>
    <row r="15" spans="1:9" ht="12" customHeight="1">
      <c r="A15" s="600">
        <f>Titles!A23</f>
        <v>2023</v>
      </c>
      <c r="B15" s="312" t="s">
        <v>59</v>
      </c>
      <c r="C15" s="313"/>
      <c r="D15" s="329">
        <v>77</v>
      </c>
      <c r="E15" s="328">
        <v>5627</v>
      </c>
      <c r="F15" s="329">
        <v>42862</v>
      </c>
      <c r="G15" s="329">
        <v>96</v>
      </c>
      <c r="H15" s="329">
        <v>3096</v>
      </c>
      <c r="I15" s="330">
        <v>170949</v>
      </c>
    </row>
    <row r="16" spans="1:9" ht="12" customHeight="1">
      <c r="A16" s="596"/>
      <c r="B16" s="314" t="s">
        <v>60</v>
      </c>
      <c r="C16" s="315"/>
      <c r="D16" s="328">
        <v>74</v>
      </c>
      <c r="E16" s="328">
        <v>6025</v>
      </c>
      <c r="F16" s="328">
        <v>40698</v>
      </c>
      <c r="G16" s="328">
        <v>89</v>
      </c>
      <c r="H16" s="329">
        <v>3685</v>
      </c>
      <c r="I16" s="330">
        <v>179206</v>
      </c>
    </row>
    <row r="17" spans="1:9" ht="12" customHeight="1">
      <c r="A17" s="596"/>
      <c r="B17" s="316" t="s">
        <v>61</v>
      </c>
      <c r="C17" s="315"/>
      <c r="D17" s="329">
        <v>75</v>
      </c>
      <c r="E17" s="329">
        <v>6003</v>
      </c>
      <c r="F17" s="329">
        <v>39284</v>
      </c>
      <c r="G17" s="329">
        <v>91</v>
      </c>
      <c r="H17" s="329">
        <v>4047</v>
      </c>
      <c r="I17" s="330">
        <v>178464</v>
      </c>
    </row>
    <row r="18" spans="1:9" ht="12" customHeight="1">
      <c r="A18" s="601"/>
      <c r="B18" s="317" t="s">
        <v>62</v>
      </c>
      <c r="C18" s="318"/>
      <c r="D18" s="331">
        <v>74</v>
      </c>
      <c r="E18" s="332">
        <v>6702</v>
      </c>
      <c r="F18" s="332">
        <v>37063</v>
      </c>
      <c r="G18" s="331">
        <v>90</v>
      </c>
      <c r="H18" s="332">
        <v>3685</v>
      </c>
      <c r="I18" s="333">
        <v>181162</v>
      </c>
    </row>
    <row r="19" spans="1:9" ht="12" customHeight="1">
      <c r="A19" s="600">
        <f>Titles!A22</f>
        <v>2022</v>
      </c>
      <c r="B19" s="312" t="s">
        <v>63</v>
      </c>
      <c r="C19" s="319"/>
      <c r="D19" s="334">
        <v>84</v>
      </c>
      <c r="E19" s="329">
        <v>3968</v>
      </c>
      <c r="F19" s="334">
        <v>45050</v>
      </c>
      <c r="G19" s="334">
        <v>93</v>
      </c>
      <c r="H19" s="334">
        <v>3998</v>
      </c>
      <c r="I19" s="335">
        <v>154811</v>
      </c>
    </row>
    <row r="20" spans="1:9" ht="12" customHeight="1">
      <c r="A20" s="596"/>
      <c r="B20" s="314" t="s">
        <v>64</v>
      </c>
      <c r="C20" s="320"/>
      <c r="D20" s="329">
        <v>87</v>
      </c>
      <c r="E20" s="329">
        <v>3815</v>
      </c>
      <c r="F20" s="329">
        <v>44613</v>
      </c>
      <c r="G20" s="329">
        <v>92</v>
      </c>
      <c r="H20" s="329">
        <v>4090</v>
      </c>
      <c r="I20" s="330">
        <v>156078</v>
      </c>
    </row>
    <row r="21" spans="1:9" ht="12" customHeight="1">
      <c r="A21" s="596"/>
      <c r="B21" s="321" t="s">
        <v>65</v>
      </c>
      <c r="C21" s="322"/>
      <c r="D21" s="329">
        <v>86</v>
      </c>
      <c r="E21" s="328">
        <v>3720</v>
      </c>
      <c r="F21" s="329">
        <v>44883</v>
      </c>
      <c r="G21" s="329">
        <v>92</v>
      </c>
      <c r="H21" s="329">
        <v>4136</v>
      </c>
      <c r="I21" s="330">
        <v>154264</v>
      </c>
    </row>
    <row r="22" spans="1:9" ht="12" customHeight="1">
      <c r="A22" s="602"/>
      <c r="B22" s="314" t="s">
        <v>66</v>
      </c>
      <c r="C22" s="320"/>
      <c r="D22" s="329">
        <v>85</v>
      </c>
      <c r="E22" s="328">
        <v>3685</v>
      </c>
      <c r="F22" s="329">
        <v>46184</v>
      </c>
      <c r="G22" s="329">
        <v>95</v>
      </c>
      <c r="H22" s="329">
        <v>3417</v>
      </c>
      <c r="I22" s="330">
        <v>157457</v>
      </c>
    </row>
    <row r="23" spans="1:9" ht="12" customHeight="1">
      <c r="A23" s="596"/>
      <c r="B23" s="314" t="s">
        <v>67</v>
      </c>
      <c r="C23" s="320"/>
      <c r="D23" s="329">
        <v>83</v>
      </c>
      <c r="E23" s="328">
        <v>3705</v>
      </c>
      <c r="F23" s="329">
        <v>47322</v>
      </c>
      <c r="G23" s="329">
        <v>95</v>
      </c>
      <c r="H23" s="329">
        <v>2949</v>
      </c>
      <c r="I23" s="330">
        <v>155977</v>
      </c>
    </row>
    <row r="24" spans="1:9" ht="12" customHeight="1">
      <c r="A24" s="596"/>
      <c r="B24" s="321" t="s">
        <v>68</v>
      </c>
      <c r="C24" s="322"/>
      <c r="D24" s="328">
        <v>79</v>
      </c>
      <c r="E24" s="328">
        <v>3962</v>
      </c>
      <c r="F24" s="328">
        <v>48370</v>
      </c>
      <c r="G24" s="328">
        <v>91</v>
      </c>
      <c r="H24" s="329">
        <v>2754</v>
      </c>
      <c r="I24" s="330">
        <v>159690</v>
      </c>
    </row>
    <row r="25" spans="1:9" ht="12" customHeight="1">
      <c r="A25" s="596"/>
      <c r="B25" s="314" t="s">
        <v>69</v>
      </c>
      <c r="C25" s="320"/>
      <c r="D25" s="329">
        <v>80</v>
      </c>
      <c r="E25" s="329">
        <v>4054</v>
      </c>
      <c r="F25" s="329">
        <v>49392</v>
      </c>
      <c r="G25" s="329">
        <v>95</v>
      </c>
      <c r="H25" s="329">
        <v>2643</v>
      </c>
      <c r="I25" s="330">
        <v>159693</v>
      </c>
    </row>
    <row r="26" spans="1:9" ht="12" customHeight="1">
      <c r="A26" s="596"/>
      <c r="B26" s="314" t="s">
        <v>70</v>
      </c>
      <c r="C26" s="320"/>
      <c r="D26" s="329">
        <v>79</v>
      </c>
      <c r="E26" s="329">
        <v>4080</v>
      </c>
      <c r="F26" s="329">
        <v>50380</v>
      </c>
      <c r="G26" s="329">
        <v>88</v>
      </c>
      <c r="H26" s="329">
        <v>2946</v>
      </c>
      <c r="I26" s="330">
        <v>162023</v>
      </c>
    </row>
    <row r="27" spans="1:9" ht="12" customHeight="1">
      <c r="A27" s="596"/>
      <c r="B27" s="321" t="s">
        <v>71</v>
      </c>
      <c r="C27" s="322"/>
      <c r="D27" s="329">
        <v>79</v>
      </c>
      <c r="E27" s="329">
        <v>4298</v>
      </c>
      <c r="F27" s="329">
        <v>51361</v>
      </c>
      <c r="G27" s="329">
        <v>94</v>
      </c>
      <c r="H27" s="329">
        <v>2876</v>
      </c>
      <c r="I27" s="330">
        <v>167572</v>
      </c>
    </row>
    <row r="28" spans="1:9" ht="12" customHeight="1">
      <c r="A28" s="596"/>
      <c r="B28" s="321" t="s">
        <v>72</v>
      </c>
      <c r="C28" s="322"/>
      <c r="D28" s="329">
        <v>80</v>
      </c>
      <c r="E28" s="329">
        <v>4493</v>
      </c>
      <c r="F28" s="329">
        <v>51648</v>
      </c>
      <c r="G28" s="329">
        <v>93</v>
      </c>
      <c r="H28" s="329">
        <v>2832</v>
      </c>
      <c r="I28" s="545">
        <v>168078</v>
      </c>
    </row>
    <row r="29" spans="1:9" ht="12" customHeight="1">
      <c r="A29" s="596"/>
      <c r="B29" s="321" t="s">
        <v>73</v>
      </c>
      <c r="C29" s="322"/>
      <c r="D29" s="329">
        <v>77</v>
      </c>
      <c r="E29" s="329">
        <v>4822</v>
      </c>
      <c r="F29" s="329">
        <v>51335</v>
      </c>
      <c r="G29" s="329">
        <v>86</v>
      </c>
      <c r="H29" s="329">
        <v>2940</v>
      </c>
      <c r="I29" s="330">
        <v>172731</v>
      </c>
    </row>
    <row r="30" spans="1:9" ht="12" customHeight="1" thickBot="1">
      <c r="A30" s="601"/>
      <c r="B30" s="323" t="s">
        <v>74</v>
      </c>
      <c r="C30" s="324"/>
      <c r="D30" s="336">
        <v>77</v>
      </c>
      <c r="E30" s="336">
        <v>5161</v>
      </c>
      <c r="F30" s="336">
        <v>49930</v>
      </c>
      <c r="G30" s="336">
        <v>91</v>
      </c>
      <c r="H30" s="336">
        <v>2880</v>
      </c>
      <c r="I30" s="337">
        <v>174547</v>
      </c>
    </row>
    <row r="31" spans="1:9" ht="12" customHeight="1">
      <c r="A31" s="600">
        <f>Titles!A23</f>
        <v>2023</v>
      </c>
      <c r="B31" s="312" t="s">
        <v>63</v>
      </c>
      <c r="C31" s="319"/>
      <c r="D31" s="334">
        <v>78</v>
      </c>
      <c r="E31" s="329">
        <v>5169</v>
      </c>
      <c r="F31" s="334">
        <v>45980</v>
      </c>
      <c r="G31" s="334">
        <v>93</v>
      </c>
      <c r="H31" s="334">
        <v>2788</v>
      </c>
      <c r="I31" s="335">
        <v>175140</v>
      </c>
    </row>
    <row r="32" spans="1:9" ht="12" customHeight="1">
      <c r="A32" s="596"/>
      <c r="B32" s="314" t="s">
        <v>64</v>
      </c>
      <c r="C32" s="320"/>
      <c r="D32" s="329">
        <v>77</v>
      </c>
      <c r="E32" s="329">
        <v>5486</v>
      </c>
      <c r="F32" s="329">
        <v>44323</v>
      </c>
      <c r="G32" s="329">
        <v>93</v>
      </c>
      <c r="H32" s="329">
        <v>3108</v>
      </c>
      <c r="I32" s="330">
        <v>172376</v>
      </c>
    </row>
    <row r="33" spans="1:9" ht="12" customHeight="1">
      <c r="A33" s="596"/>
      <c r="B33" s="321" t="s">
        <v>65</v>
      </c>
      <c r="C33" s="322"/>
      <c r="D33" s="329">
        <v>77</v>
      </c>
      <c r="E33" s="328">
        <v>5627</v>
      </c>
      <c r="F33" s="329">
        <v>42862</v>
      </c>
      <c r="G33" s="329">
        <v>96</v>
      </c>
      <c r="H33" s="329">
        <v>3096</v>
      </c>
      <c r="I33" s="330">
        <v>170949</v>
      </c>
    </row>
    <row r="34" spans="1:9" ht="12" customHeight="1">
      <c r="A34" s="602"/>
      <c r="B34" s="314" t="s">
        <v>66</v>
      </c>
      <c r="C34" s="320"/>
      <c r="D34" s="329">
        <v>72</v>
      </c>
      <c r="E34" s="328">
        <v>6066</v>
      </c>
      <c r="F34" s="329">
        <v>41661</v>
      </c>
      <c r="G34" s="329">
        <v>92</v>
      </c>
      <c r="H34" s="329">
        <v>3068</v>
      </c>
      <c r="I34" s="330">
        <v>174973</v>
      </c>
    </row>
    <row r="35" spans="1:9" ht="12" customHeight="1">
      <c r="A35" s="596"/>
      <c r="B35" s="314" t="s">
        <v>67</v>
      </c>
      <c r="C35" s="320"/>
      <c r="D35" s="329">
        <v>74</v>
      </c>
      <c r="E35" s="328">
        <v>6024</v>
      </c>
      <c r="F35" s="329">
        <v>41235</v>
      </c>
      <c r="G35" s="329">
        <v>87</v>
      </c>
      <c r="H35" s="329">
        <v>3051</v>
      </c>
      <c r="I35" s="330">
        <v>174570</v>
      </c>
    </row>
    <row r="36" spans="1:9" ht="12" customHeight="1">
      <c r="A36" s="596"/>
      <c r="B36" s="321" t="s">
        <v>68</v>
      </c>
      <c r="C36" s="322"/>
      <c r="D36" s="328">
        <v>75</v>
      </c>
      <c r="E36" s="328">
        <v>6025</v>
      </c>
      <c r="F36" s="328">
        <v>40698</v>
      </c>
      <c r="G36" s="328">
        <v>88</v>
      </c>
      <c r="H36" s="329">
        <v>3685</v>
      </c>
      <c r="I36" s="330">
        <v>179206</v>
      </c>
    </row>
    <row r="37" spans="1:9" ht="12" customHeight="1">
      <c r="A37" s="596"/>
      <c r="B37" s="314" t="s">
        <v>69</v>
      </c>
      <c r="C37" s="320"/>
      <c r="D37" s="329">
        <v>74</v>
      </c>
      <c r="E37" s="329">
        <v>6074</v>
      </c>
      <c r="F37" s="329">
        <v>40157</v>
      </c>
      <c r="G37" s="329">
        <v>93</v>
      </c>
      <c r="H37" s="329">
        <v>3595</v>
      </c>
      <c r="I37" s="330">
        <v>180792</v>
      </c>
    </row>
    <row r="38" spans="1:9" ht="12" customHeight="1">
      <c r="A38" s="596"/>
      <c r="B38" s="314" t="s">
        <v>70</v>
      </c>
      <c r="C38" s="320"/>
      <c r="D38" s="329">
        <v>72</v>
      </c>
      <c r="E38" s="329">
        <v>6229</v>
      </c>
      <c r="F38" s="329">
        <v>39534</v>
      </c>
      <c r="G38" s="329">
        <v>88</v>
      </c>
      <c r="H38" s="329">
        <v>4254</v>
      </c>
      <c r="I38" s="330">
        <v>177030</v>
      </c>
    </row>
    <row r="39" spans="1:9" ht="12" customHeight="1">
      <c r="A39" s="596"/>
      <c r="B39" s="321" t="s">
        <v>71</v>
      </c>
      <c r="C39" s="322"/>
      <c r="D39" s="329">
        <v>78</v>
      </c>
      <c r="E39" s="329">
        <v>6003</v>
      </c>
      <c r="F39" s="329">
        <v>39284</v>
      </c>
      <c r="G39" s="329">
        <v>93</v>
      </c>
      <c r="H39" s="329">
        <v>4047</v>
      </c>
      <c r="I39" s="330">
        <v>178464</v>
      </c>
    </row>
    <row r="40" spans="1:9" ht="12" customHeight="1">
      <c r="A40" s="596"/>
      <c r="B40" s="321" t="s">
        <v>72</v>
      </c>
      <c r="C40" s="322"/>
      <c r="D40" s="329">
        <v>75</v>
      </c>
      <c r="E40" s="329">
        <v>6254</v>
      </c>
      <c r="F40" s="329">
        <v>38947</v>
      </c>
      <c r="G40" s="329">
        <v>90</v>
      </c>
      <c r="H40" s="329">
        <v>3666</v>
      </c>
      <c r="I40" s="545">
        <v>182694</v>
      </c>
    </row>
    <row r="41" spans="1:9" ht="12" customHeight="1">
      <c r="A41" s="596"/>
      <c r="B41" s="321" t="s">
        <v>73</v>
      </c>
      <c r="C41" s="322"/>
      <c r="D41" s="329">
        <v>74</v>
      </c>
      <c r="E41" s="329">
        <v>6439</v>
      </c>
      <c r="F41" s="329">
        <v>38155</v>
      </c>
      <c r="G41" s="329">
        <v>91</v>
      </c>
      <c r="H41" s="329">
        <v>3851</v>
      </c>
      <c r="I41" s="330">
        <v>181494</v>
      </c>
    </row>
    <row r="42" spans="1:9" ht="12" customHeight="1" thickBot="1">
      <c r="A42" s="603"/>
      <c r="B42" s="325" t="s">
        <v>74</v>
      </c>
      <c r="C42" s="326"/>
      <c r="D42" s="336">
        <v>74</v>
      </c>
      <c r="E42" s="336">
        <v>6702</v>
      </c>
      <c r="F42" s="336">
        <v>37063</v>
      </c>
      <c r="G42" s="336">
        <v>87</v>
      </c>
      <c r="H42" s="336">
        <v>3685</v>
      </c>
      <c r="I42" s="337">
        <v>181162</v>
      </c>
    </row>
    <row r="43" spans="1:9" ht="12" customHeight="1">
      <c r="A43" s="650" t="s">
        <v>171</v>
      </c>
      <c r="B43" s="84"/>
      <c r="C43" s="84"/>
      <c r="D43" s="288"/>
      <c r="F43" s="52"/>
      <c r="G43" s="288"/>
      <c r="H43" s="184"/>
      <c r="I43" s="346"/>
    </row>
    <row r="44" spans="1:9" ht="12" customHeight="1">
      <c r="A44" s="589" t="s">
        <v>120</v>
      </c>
      <c r="B44" s="84"/>
      <c r="C44" s="84"/>
      <c r="D44" s="288"/>
      <c r="F44" s="52"/>
      <c r="G44" s="288"/>
      <c r="H44" s="184"/>
      <c r="I44" s="84"/>
    </row>
    <row r="45" spans="1:9" s="365" customFormat="1" ht="12" customHeight="1">
      <c r="A45" s="589" t="str">
        <f>Titles!$A$10</f>
        <v>Source: CMHC Starts and Completion Survey, Market Absorption Survey</v>
      </c>
      <c r="B45" s="364"/>
      <c r="C45" s="364"/>
      <c r="D45" s="374"/>
      <c r="E45" s="374"/>
      <c r="F45" s="161"/>
      <c r="G45" s="364"/>
      <c r="H45" s="364"/>
      <c r="I45" s="364"/>
    </row>
    <row r="46" spans="1:9" ht="12" customHeight="1">
      <c r="A46" s="604"/>
      <c r="B46" s="347"/>
      <c r="C46" s="347"/>
      <c r="D46" s="348"/>
      <c r="E46" s="348"/>
      <c r="F46" s="349"/>
      <c r="G46" s="303"/>
      <c r="H46" s="84"/>
      <c r="I46" s="84"/>
    </row>
    <row r="47" spans="1:9" ht="9.75" customHeight="1"/>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J15:IV15" numberStoredAsText="1"/>
    <ignoredError sqref="A45" unlockedFormula="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O57"/>
  <sheetViews>
    <sheetView showGridLines="0" zoomScaleNormal="100" workbookViewId="0">
      <selection activeCell="M27" sqref="M27"/>
    </sheetView>
  </sheetViews>
  <sheetFormatPr defaultColWidth="11.53515625" defaultRowHeight="15.5"/>
  <cols>
    <col min="1" max="1" width="4.23046875" customWidth="1"/>
    <col min="2" max="2" width="8.53515625" customWidth="1"/>
    <col min="3" max="3" width="8.4609375" customWidth="1"/>
    <col min="4" max="4" width="7.3046875" customWidth="1"/>
    <col min="5" max="5" width="6.23046875" customWidth="1"/>
    <col min="6" max="6" width="6.84375" customWidth="1"/>
    <col min="7" max="7" width="7.3046875" customWidth="1"/>
    <col min="8" max="8" width="6.3046875" customWidth="1"/>
    <col min="9" max="9" width="6.23046875" customWidth="1"/>
    <col min="10" max="10" width="7.3046875" customWidth="1"/>
    <col min="11" max="11" width="6.23046875" customWidth="1"/>
    <col min="12" max="12" width="6.3046875" customWidth="1"/>
    <col min="13" max="13" width="7.69140625" customWidth="1"/>
  </cols>
  <sheetData>
    <row r="1" spans="1:12" ht="16" customHeight="1">
      <c r="A1" s="407" t="s">
        <v>138</v>
      </c>
      <c r="B1" s="408"/>
      <c r="C1" s="408"/>
      <c r="D1" s="408"/>
      <c r="E1" s="408"/>
      <c r="F1" s="408"/>
      <c r="G1" s="408"/>
      <c r="H1" s="408"/>
      <c r="I1" s="408"/>
      <c r="J1" s="408"/>
      <c r="K1" s="408"/>
      <c r="L1" s="409"/>
    </row>
    <row r="2" spans="1:12" ht="16" customHeight="1">
      <c r="A2" s="410" t="s">
        <v>95</v>
      </c>
      <c r="B2" s="411"/>
      <c r="C2" s="411"/>
      <c r="D2" s="411"/>
      <c r="E2" s="411"/>
      <c r="F2" s="411"/>
      <c r="G2" s="411"/>
      <c r="H2" s="411"/>
      <c r="I2" s="411"/>
      <c r="J2" s="411"/>
      <c r="K2" s="411"/>
      <c r="L2" s="412"/>
    </row>
    <row r="3" spans="1:12" ht="16" customHeight="1">
      <c r="A3" s="481"/>
      <c r="B3" s="482"/>
      <c r="C3" s="483"/>
      <c r="D3" s="483"/>
      <c r="E3" s="483"/>
      <c r="F3" s="483"/>
      <c r="G3" s="483"/>
      <c r="H3" s="483"/>
      <c r="I3" s="483"/>
      <c r="J3" s="483"/>
      <c r="K3" s="483"/>
      <c r="L3" s="484"/>
    </row>
    <row r="4" spans="1:12" ht="16" customHeight="1" thickBot="1">
      <c r="A4" s="485"/>
      <c r="B4" s="486"/>
      <c r="C4" s="487"/>
      <c r="D4" s="487"/>
      <c r="E4" s="487"/>
      <c r="F4" s="487"/>
      <c r="G4" s="487"/>
      <c r="H4" s="487"/>
      <c r="I4" s="487"/>
      <c r="J4" s="487"/>
      <c r="K4" s="487"/>
      <c r="L4" s="488"/>
    </row>
    <row r="5" spans="1:12" ht="12" customHeight="1">
      <c r="A5" s="48"/>
      <c r="B5" s="70"/>
      <c r="C5" s="54"/>
      <c r="D5" s="441" t="s">
        <v>99</v>
      </c>
      <c r="E5" s="442"/>
      <c r="F5" s="443"/>
      <c r="G5" s="441" t="s">
        <v>98</v>
      </c>
      <c r="H5" s="442"/>
      <c r="I5" s="443"/>
      <c r="J5" s="441" t="s">
        <v>14</v>
      </c>
      <c r="K5" s="442"/>
      <c r="L5" s="444"/>
    </row>
    <row r="6" spans="1:12" ht="12" customHeight="1">
      <c r="A6" s="48"/>
      <c r="B6" s="70"/>
      <c r="C6" s="54"/>
      <c r="D6" s="441" t="s">
        <v>100</v>
      </c>
      <c r="E6" s="340"/>
      <c r="F6" s="489"/>
      <c r="G6" s="441"/>
      <c r="H6" s="442"/>
      <c r="I6" s="443"/>
      <c r="J6" s="385"/>
      <c r="K6" s="50"/>
      <c r="L6" s="386"/>
    </row>
    <row r="7" spans="1:12" ht="24.75" customHeight="1">
      <c r="A7" s="46" t="s">
        <v>96</v>
      </c>
      <c r="B7" s="217"/>
      <c r="C7" s="54"/>
      <c r="D7" s="490"/>
      <c r="E7" s="491"/>
      <c r="F7" s="492"/>
      <c r="G7" s="445"/>
      <c r="H7" s="446"/>
      <c r="I7" s="447"/>
      <c r="L7" s="384"/>
    </row>
    <row r="8" spans="1:12" ht="12" customHeight="1">
      <c r="A8" s="46"/>
      <c r="B8" s="217"/>
      <c r="C8" s="54"/>
      <c r="D8" s="212" t="s">
        <v>53</v>
      </c>
      <c r="E8" s="215" t="s">
        <v>56</v>
      </c>
      <c r="F8" s="387" t="s">
        <v>46</v>
      </c>
      <c r="G8" s="212" t="s">
        <v>53</v>
      </c>
      <c r="H8" s="215" t="s">
        <v>56</v>
      </c>
      <c r="I8" s="387" t="s">
        <v>46</v>
      </c>
      <c r="J8" s="212" t="s">
        <v>53</v>
      </c>
      <c r="K8" s="212" t="s">
        <v>56</v>
      </c>
      <c r="L8" s="389" t="s">
        <v>46</v>
      </c>
    </row>
    <row r="9" spans="1:12" ht="12" customHeight="1">
      <c r="A9" s="46"/>
      <c r="B9" s="217"/>
      <c r="C9" s="54"/>
      <c r="D9" s="213" t="s">
        <v>55</v>
      </c>
      <c r="E9" s="215" t="s">
        <v>58</v>
      </c>
      <c r="F9" s="388"/>
      <c r="G9" s="213" t="s">
        <v>55</v>
      </c>
      <c r="H9" s="215" t="s">
        <v>58</v>
      </c>
      <c r="I9" s="388"/>
      <c r="J9" s="213" t="s">
        <v>55</v>
      </c>
      <c r="K9" s="215" t="s">
        <v>58</v>
      </c>
      <c r="L9" s="216"/>
    </row>
    <row r="10" spans="1:12" ht="12" customHeight="1">
      <c r="A10" s="46"/>
      <c r="B10" s="217"/>
      <c r="C10" s="54"/>
      <c r="D10" s="214"/>
      <c r="E10" s="215"/>
      <c r="F10" s="211"/>
      <c r="G10" s="214"/>
      <c r="H10" s="215"/>
      <c r="I10" s="211"/>
      <c r="J10" s="214"/>
      <c r="L10" s="216"/>
    </row>
    <row r="11" spans="1:12" ht="12" customHeight="1">
      <c r="A11" s="46"/>
      <c r="B11" s="217"/>
      <c r="C11" s="54"/>
      <c r="D11" s="214"/>
      <c r="E11" s="215"/>
      <c r="F11" s="211"/>
      <c r="G11" s="214"/>
      <c r="H11" s="215"/>
      <c r="I11" s="211"/>
      <c r="J11" s="214"/>
      <c r="L11" s="216"/>
    </row>
    <row r="12" spans="1:12" ht="12" customHeight="1">
      <c r="A12" s="49"/>
      <c r="B12" s="218"/>
      <c r="C12" s="55"/>
      <c r="D12" s="210"/>
      <c r="E12" s="210"/>
      <c r="G12" s="210"/>
      <c r="H12" s="210"/>
      <c r="J12" s="210"/>
      <c r="K12" s="210"/>
      <c r="L12" s="216"/>
    </row>
    <row r="13" spans="1:12" ht="12" customHeight="1">
      <c r="A13" s="270" t="s">
        <v>159</v>
      </c>
      <c r="B13" s="271" t="s">
        <v>59</v>
      </c>
      <c r="C13" s="272"/>
      <c r="D13" s="38">
        <v>44696.999999999993</v>
      </c>
      <c r="E13" s="38">
        <v>156849</v>
      </c>
      <c r="F13" s="38">
        <v>201546</v>
      </c>
      <c r="G13" s="38">
        <v>14637</v>
      </c>
      <c r="H13" s="38">
        <v>3731.9999999999995</v>
      </c>
      <c r="I13" s="38">
        <v>18369</v>
      </c>
      <c r="J13" s="38">
        <f t="shared" ref="J13:K13" si="0">IF(OR(D13="",G13=""),"",D13+G13)</f>
        <v>59333.999999999993</v>
      </c>
      <c r="K13" s="38">
        <f t="shared" si="0"/>
        <v>160581</v>
      </c>
      <c r="L13" s="21">
        <f>IF(J13="","",J13+K13)</f>
        <v>219915</v>
      </c>
    </row>
    <row r="14" spans="1:12" ht="12" customHeight="1">
      <c r="A14" s="273"/>
      <c r="B14" s="274" t="s">
        <v>60</v>
      </c>
      <c r="C14" s="275"/>
      <c r="D14" s="39">
        <v>41825</v>
      </c>
      <c r="E14" s="39">
        <v>184172</v>
      </c>
      <c r="F14" s="39">
        <v>225997</v>
      </c>
      <c r="G14" s="38">
        <v>12930.000000000002</v>
      </c>
      <c r="H14" s="39">
        <v>4588</v>
      </c>
      <c r="I14" s="39">
        <v>17518</v>
      </c>
      <c r="J14" s="39">
        <f t="shared" ref="J14:J16" si="1">IF(OR(D14="",G14=""),"",D14+G14)</f>
        <v>54755</v>
      </c>
      <c r="K14" s="39">
        <f t="shared" ref="K14:K16" si="2">IF(OR(E14="",H14=""),"",E14+H14)</f>
        <v>188760</v>
      </c>
      <c r="L14" s="27">
        <f t="shared" ref="L14:L16" si="3">IF(J14="","",J14+K14)</f>
        <v>243515</v>
      </c>
    </row>
    <row r="15" spans="1:12" ht="12" customHeight="1">
      <c r="A15" s="273"/>
      <c r="B15" s="274" t="s">
        <v>61</v>
      </c>
      <c r="C15" s="275"/>
      <c r="D15" s="39">
        <v>41940.000000000007</v>
      </c>
      <c r="E15" s="39">
        <v>198060</v>
      </c>
      <c r="F15" s="39">
        <v>240000</v>
      </c>
      <c r="G15" s="39">
        <v>11006</v>
      </c>
      <c r="H15" s="39">
        <v>4696.0000000000009</v>
      </c>
      <c r="I15" s="39">
        <v>15701.999999999998</v>
      </c>
      <c r="J15" s="39">
        <f t="shared" si="1"/>
        <v>52946.000000000007</v>
      </c>
      <c r="K15" s="39">
        <f t="shared" si="2"/>
        <v>202756</v>
      </c>
      <c r="L15" s="27">
        <f t="shared" si="3"/>
        <v>255702</v>
      </c>
    </row>
    <row r="16" spans="1:12" ht="12" customHeight="1">
      <c r="A16" s="276"/>
      <c r="B16" s="277" t="s">
        <v>62</v>
      </c>
      <c r="C16" s="278"/>
      <c r="D16" s="39">
        <v>45016</v>
      </c>
      <c r="E16" s="39">
        <v>181329.99999999997</v>
      </c>
      <c r="F16" s="39">
        <v>226346</v>
      </c>
      <c r="G16" s="39">
        <v>10188</v>
      </c>
      <c r="H16" s="39">
        <v>7340.0000000000009</v>
      </c>
      <c r="I16" s="39">
        <v>17528.000000000004</v>
      </c>
      <c r="J16" s="39">
        <f t="shared" si="1"/>
        <v>55204</v>
      </c>
      <c r="K16" s="39">
        <f t="shared" si="2"/>
        <v>188669.99999999997</v>
      </c>
      <c r="L16" s="27">
        <f t="shared" si="3"/>
        <v>243873.99999999997</v>
      </c>
    </row>
    <row r="17" spans="1:12" ht="12" customHeight="1">
      <c r="A17" s="607">
        <f>Titles!A23</f>
        <v>2023</v>
      </c>
      <c r="B17" s="271" t="s">
        <v>63</v>
      </c>
      <c r="C17" s="272"/>
      <c r="D17" s="38">
        <v>44637</v>
      </c>
      <c r="E17" s="38">
        <v>143642</v>
      </c>
      <c r="F17" s="38">
        <v>188279</v>
      </c>
      <c r="G17" s="254"/>
      <c r="H17" s="258"/>
      <c r="I17" s="38">
        <v>21190</v>
      </c>
      <c r="J17" s="254"/>
      <c r="K17" s="254"/>
      <c r="L17" s="21">
        <f>IF(F17="","",F17+I17)</f>
        <v>209469</v>
      </c>
    </row>
    <row r="18" spans="1:12" ht="12" customHeight="1">
      <c r="A18" s="273"/>
      <c r="B18" s="274" t="s">
        <v>64</v>
      </c>
      <c r="C18" s="275"/>
      <c r="D18" s="39">
        <v>49007</v>
      </c>
      <c r="E18" s="39">
        <v>171546</v>
      </c>
      <c r="F18" s="39">
        <v>220553</v>
      </c>
      <c r="G18" s="255"/>
      <c r="H18" s="259"/>
      <c r="I18" s="39">
        <v>20214</v>
      </c>
      <c r="J18" s="255"/>
      <c r="K18" s="255"/>
      <c r="L18" s="27">
        <f>IF(F18="","",F18+I18)</f>
        <v>240767</v>
      </c>
    </row>
    <row r="19" spans="1:12" ht="12" customHeight="1">
      <c r="A19" s="273"/>
      <c r="B19" s="274" t="s">
        <v>65</v>
      </c>
      <c r="C19" s="275"/>
      <c r="D19" s="39">
        <v>40933</v>
      </c>
      <c r="E19" s="39">
        <v>151597</v>
      </c>
      <c r="F19" s="39">
        <v>192530</v>
      </c>
      <c r="G19" s="255"/>
      <c r="H19" s="259"/>
      <c r="I19" s="39">
        <v>20869</v>
      </c>
      <c r="J19" s="255"/>
      <c r="K19" s="255"/>
      <c r="L19" s="27">
        <f t="shared" ref="L19:L27" si="4">IF(F19="","",F19+I19)</f>
        <v>213399</v>
      </c>
    </row>
    <row r="20" spans="1:12" ht="12" customHeight="1">
      <c r="A20" s="273"/>
      <c r="B20" s="274" t="s">
        <v>66</v>
      </c>
      <c r="C20" s="275"/>
      <c r="D20" s="39">
        <v>39897</v>
      </c>
      <c r="E20" s="39">
        <v>200342</v>
      </c>
      <c r="F20" s="39">
        <v>240239.00000000003</v>
      </c>
      <c r="G20" s="255"/>
      <c r="H20" s="259"/>
      <c r="I20" s="39">
        <v>21017</v>
      </c>
      <c r="J20" s="255"/>
      <c r="K20" s="255"/>
      <c r="L20" s="27">
        <f t="shared" si="4"/>
        <v>261256.00000000003</v>
      </c>
    </row>
    <row r="21" spans="1:12" ht="12" customHeight="1">
      <c r="A21" s="273"/>
      <c r="B21" s="274" t="s">
        <v>67</v>
      </c>
      <c r="C21" s="275"/>
      <c r="D21" s="39">
        <v>41799</v>
      </c>
      <c r="E21" s="39">
        <v>138243</v>
      </c>
      <c r="F21" s="39">
        <v>180041.99999999997</v>
      </c>
      <c r="G21" s="255"/>
      <c r="H21" s="259"/>
      <c r="I21" s="39">
        <v>16291.999999999998</v>
      </c>
      <c r="J21" s="255"/>
      <c r="K21" s="255"/>
      <c r="L21" s="27">
        <f t="shared" si="4"/>
        <v>196333.99999999997</v>
      </c>
    </row>
    <row r="22" spans="1:12" ht="12" customHeight="1">
      <c r="A22" s="273"/>
      <c r="B22" s="274" t="s">
        <v>68</v>
      </c>
      <c r="C22" s="275"/>
      <c r="D22" s="39">
        <v>43052.000000000007</v>
      </c>
      <c r="E22" s="39">
        <v>221859</v>
      </c>
      <c r="F22" s="39">
        <v>264911</v>
      </c>
      <c r="G22" s="255"/>
      <c r="H22" s="259"/>
      <c r="I22" s="39">
        <v>16149</v>
      </c>
      <c r="J22" s="256"/>
      <c r="K22" s="256"/>
      <c r="L22" s="27">
        <f t="shared" si="4"/>
        <v>281060</v>
      </c>
    </row>
    <row r="23" spans="1:12" ht="12" customHeight="1">
      <c r="A23" s="273"/>
      <c r="B23" s="274" t="s">
        <v>69</v>
      </c>
      <c r="C23" s="275"/>
      <c r="D23" s="39">
        <v>41030</v>
      </c>
      <c r="E23" s="39">
        <v>195118</v>
      </c>
      <c r="F23" s="39">
        <v>236148.00000000003</v>
      </c>
      <c r="G23" s="255"/>
      <c r="H23" s="259"/>
      <c r="I23" s="39">
        <v>17018</v>
      </c>
      <c r="J23" s="256"/>
      <c r="K23" s="256"/>
      <c r="L23" s="27">
        <f t="shared" si="4"/>
        <v>253166.00000000003</v>
      </c>
    </row>
    <row r="24" spans="1:12" ht="12" customHeight="1">
      <c r="A24" s="273"/>
      <c r="B24" s="274" t="s">
        <v>70</v>
      </c>
      <c r="C24" s="275"/>
      <c r="D24" s="39">
        <v>41667</v>
      </c>
      <c r="E24" s="39">
        <v>188714.00000000003</v>
      </c>
      <c r="F24" s="39">
        <v>230381</v>
      </c>
      <c r="G24" s="255"/>
      <c r="H24" s="259"/>
      <c r="I24" s="39">
        <v>16928</v>
      </c>
      <c r="J24" s="255"/>
      <c r="K24" s="255"/>
      <c r="L24" s="27">
        <f t="shared" si="4"/>
        <v>247309</v>
      </c>
    </row>
    <row r="25" spans="1:12" ht="12" customHeight="1">
      <c r="A25" s="273"/>
      <c r="B25" s="274" t="s">
        <v>71</v>
      </c>
      <c r="C25" s="275"/>
      <c r="D25" s="39">
        <v>43332</v>
      </c>
      <c r="E25" s="39">
        <v>207587.00000000003</v>
      </c>
      <c r="F25" s="39">
        <v>250919.00000000003</v>
      </c>
      <c r="G25" s="255"/>
      <c r="H25" s="259"/>
      <c r="I25" s="39">
        <v>15362.000000000002</v>
      </c>
      <c r="J25" s="255"/>
      <c r="K25" s="255"/>
      <c r="L25" s="27">
        <f t="shared" si="4"/>
        <v>266281.00000000006</v>
      </c>
    </row>
    <row r="26" spans="1:12" ht="12" customHeight="1">
      <c r="A26" s="273"/>
      <c r="B26" s="274" t="s">
        <v>72</v>
      </c>
      <c r="C26" s="275"/>
      <c r="D26" s="39">
        <v>47420</v>
      </c>
      <c r="E26" s="39">
        <v>208904</v>
      </c>
      <c r="F26" s="39">
        <v>256324</v>
      </c>
      <c r="G26" s="255"/>
      <c r="H26" s="259"/>
      <c r="I26" s="39">
        <v>16132.000000000002</v>
      </c>
      <c r="J26" s="256"/>
      <c r="K26" s="256"/>
      <c r="L26" s="27">
        <f t="shared" si="4"/>
        <v>272456</v>
      </c>
    </row>
    <row r="27" spans="1:12" ht="12" customHeight="1">
      <c r="A27" s="273"/>
      <c r="B27" s="274" t="s">
        <v>73</v>
      </c>
      <c r="C27" s="275"/>
      <c r="D27" s="39">
        <v>44033</v>
      </c>
      <c r="E27" s="39">
        <v>151551.00000000003</v>
      </c>
      <c r="F27" s="39">
        <v>195584</v>
      </c>
      <c r="G27" s="255"/>
      <c r="H27" s="259"/>
      <c r="I27" s="39">
        <v>15334</v>
      </c>
      <c r="J27" s="255"/>
      <c r="K27" s="255"/>
      <c r="L27" s="27">
        <f t="shared" si="4"/>
        <v>210918</v>
      </c>
    </row>
    <row r="28" spans="1:12" ht="12" customHeight="1" thickBot="1">
      <c r="A28" s="279"/>
      <c r="B28" s="280" t="s">
        <v>74</v>
      </c>
      <c r="C28" s="281"/>
      <c r="D28" s="219">
        <v>43241.999999999993</v>
      </c>
      <c r="E28" s="220">
        <v>191463</v>
      </c>
      <c r="F28" s="220">
        <v>234705</v>
      </c>
      <c r="G28" s="257"/>
      <c r="H28" s="260"/>
      <c r="I28" s="220">
        <v>14549.999999999998</v>
      </c>
      <c r="J28" s="257"/>
      <c r="K28" s="257"/>
      <c r="L28" s="221">
        <f>IF(F28="","",F28+I28)</f>
        <v>249255</v>
      </c>
    </row>
    <row r="29" spans="1:12" ht="12" customHeight="1">
      <c r="A29" s="222"/>
      <c r="B29" s="162"/>
      <c r="C29" s="162"/>
      <c r="D29" s="162"/>
      <c r="E29" s="162"/>
      <c r="F29" s="223"/>
      <c r="G29" s="162"/>
      <c r="H29" s="162"/>
      <c r="I29" s="162"/>
    </row>
    <row r="30" spans="1:12" ht="12" customHeight="1">
      <c r="A30" s="85"/>
      <c r="B30" s="162"/>
      <c r="C30" s="162"/>
      <c r="D30" s="162"/>
      <c r="E30" s="162"/>
      <c r="F30" s="161"/>
      <c r="G30" s="162"/>
      <c r="H30" s="162"/>
      <c r="I30" s="162"/>
    </row>
    <row r="32" spans="1:12" ht="16" thickBot="1"/>
    <row r="33" spans="1:15" ht="15.75" customHeight="1">
      <c r="A33" s="407" t="s">
        <v>168</v>
      </c>
      <c r="B33" s="408"/>
      <c r="C33" s="408"/>
      <c r="D33" s="408"/>
      <c r="E33" s="408"/>
      <c r="F33" s="408"/>
      <c r="G33" s="408"/>
      <c r="H33" s="408"/>
      <c r="I33" s="409"/>
      <c r="J33" s="226"/>
      <c r="K33" s="209"/>
      <c r="L33" s="209"/>
    </row>
    <row r="34" spans="1:15" ht="15.75" customHeight="1">
      <c r="A34" s="410" t="s">
        <v>149</v>
      </c>
      <c r="B34" s="411"/>
      <c r="C34" s="411"/>
      <c r="D34" s="411"/>
      <c r="E34" s="411"/>
      <c r="F34" s="411"/>
      <c r="G34" s="411"/>
      <c r="H34" s="411"/>
      <c r="I34" s="412"/>
      <c r="J34" s="226"/>
      <c r="K34" s="209"/>
      <c r="L34" s="209"/>
    </row>
    <row r="35" spans="1:15" ht="15.75" customHeight="1">
      <c r="A35" s="410" t="s">
        <v>102</v>
      </c>
      <c r="B35" s="411"/>
      <c r="C35" s="411"/>
      <c r="D35" s="411"/>
      <c r="E35" s="411"/>
      <c r="F35" s="411"/>
      <c r="G35" s="411"/>
      <c r="H35" s="411"/>
      <c r="I35" s="412"/>
      <c r="J35" s="226"/>
      <c r="K35" s="209"/>
      <c r="L35" s="209"/>
    </row>
    <row r="36" spans="1:15" ht="15.75" customHeight="1">
      <c r="A36" s="481"/>
      <c r="B36" s="455"/>
      <c r="C36" s="455"/>
      <c r="D36" s="455"/>
      <c r="E36" s="455"/>
      <c r="F36" s="455"/>
      <c r="G36" s="455"/>
      <c r="H36" s="455"/>
      <c r="I36" s="456"/>
      <c r="J36" s="226"/>
      <c r="K36" s="209"/>
      <c r="L36" s="209"/>
    </row>
    <row r="37" spans="1:15" ht="15.75" customHeight="1" thickBot="1">
      <c r="A37" s="485"/>
      <c r="B37" s="487"/>
      <c r="C37" s="487"/>
      <c r="D37" s="487"/>
      <c r="E37" s="487"/>
      <c r="F37" s="487"/>
      <c r="G37" s="487"/>
      <c r="H37" s="487"/>
      <c r="I37" s="488"/>
      <c r="J37" s="226"/>
      <c r="K37" s="209"/>
      <c r="L37" s="209"/>
      <c r="O37" s="230"/>
    </row>
    <row r="38" spans="1:15" ht="12" customHeight="1">
      <c r="A38" s="46" t="s">
        <v>96</v>
      </c>
      <c r="B38" s="61"/>
      <c r="C38" s="32"/>
      <c r="D38" s="231" t="s">
        <v>6</v>
      </c>
      <c r="E38" s="231" t="s">
        <v>33</v>
      </c>
      <c r="F38" s="231" t="s">
        <v>77</v>
      </c>
      <c r="G38" s="231" t="s">
        <v>12</v>
      </c>
      <c r="H38" s="231" t="s">
        <v>101</v>
      </c>
      <c r="I38" s="648" t="s">
        <v>46</v>
      </c>
      <c r="J38" s="61"/>
      <c r="K38" s="61"/>
      <c r="L38" s="61"/>
    </row>
    <row r="39" spans="1:15" ht="12" customHeight="1">
      <c r="A39" s="49"/>
      <c r="B39" s="218"/>
      <c r="C39" s="224"/>
      <c r="D39" s="210"/>
      <c r="E39" s="210"/>
      <c r="F39" s="210"/>
      <c r="G39" s="210"/>
      <c r="H39" s="210"/>
      <c r="I39" s="396"/>
      <c r="J39" s="227"/>
      <c r="K39" s="229"/>
      <c r="L39" s="228"/>
    </row>
    <row r="40" spans="1:15" ht="12" customHeight="1">
      <c r="A40" s="623" t="s">
        <v>151</v>
      </c>
      <c r="B40" s="271"/>
      <c r="C40" s="272"/>
      <c r="D40" s="358">
        <v>12085</v>
      </c>
      <c r="E40" s="359">
        <v>67810</v>
      </c>
      <c r="F40" s="359">
        <v>99566</v>
      </c>
      <c r="G40" s="358">
        <v>44130</v>
      </c>
      <c r="H40" s="360">
        <v>47607</v>
      </c>
      <c r="I40" s="357">
        <v>271198</v>
      </c>
      <c r="J40" s="28"/>
      <c r="K40" s="61"/>
      <c r="L40" s="62"/>
    </row>
    <row r="41" spans="1:15" ht="12" customHeight="1">
      <c r="A41" s="585" t="s">
        <v>157</v>
      </c>
      <c r="B41" s="282"/>
      <c r="C41" s="283"/>
      <c r="D41" s="358">
        <v>13091</v>
      </c>
      <c r="E41" s="359">
        <v>57107</v>
      </c>
      <c r="F41" s="359">
        <v>96080</v>
      </c>
      <c r="G41" s="358">
        <v>48850</v>
      </c>
      <c r="H41" s="360">
        <v>46721</v>
      </c>
      <c r="I41" s="357">
        <v>261849</v>
      </c>
      <c r="J41" s="28"/>
      <c r="K41" s="61"/>
      <c r="L41" s="62"/>
    </row>
    <row r="42" spans="1:15" ht="12" customHeight="1">
      <c r="A42" s="605">
        <f>Titles!A22</f>
        <v>2022</v>
      </c>
      <c r="B42" s="284" t="s">
        <v>59</v>
      </c>
      <c r="C42" s="285"/>
      <c r="D42" s="39">
        <v>12786</v>
      </c>
      <c r="E42" s="39">
        <v>62334</v>
      </c>
      <c r="F42" s="39">
        <v>80942</v>
      </c>
      <c r="G42" s="24">
        <v>41968</v>
      </c>
      <c r="H42" s="25">
        <v>40100</v>
      </c>
      <c r="I42" s="225">
        <f t="shared" ref="I42" si="5">IF(D42="","",SUM(D42:H42))</f>
        <v>238130</v>
      </c>
      <c r="J42" s="28"/>
      <c r="K42" s="61"/>
      <c r="L42" s="62"/>
    </row>
    <row r="43" spans="1:15" ht="12" customHeight="1">
      <c r="A43" s="273"/>
      <c r="B43" s="274" t="s">
        <v>60</v>
      </c>
      <c r="C43" s="275"/>
      <c r="D43" s="39">
        <v>15058</v>
      </c>
      <c r="E43" s="39">
        <v>65167</v>
      </c>
      <c r="F43" s="39">
        <v>89255</v>
      </c>
      <c r="G43" s="24">
        <v>55003</v>
      </c>
      <c r="H43" s="25">
        <v>46137</v>
      </c>
      <c r="I43" s="225">
        <f t="shared" ref="I43:I45" si="6">IF(D43="","",SUM(D43:H43))</f>
        <v>270620</v>
      </c>
      <c r="J43" s="28"/>
      <c r="K43" s="61"/>
      <c r="L43" s="62"/>
    </row>
    <row r="44" spans="1:15" ht="12" customHeight="1">
      <c r="A44" s="273"/>
      <c r="B44" s="274" t="s">
        <v>61</v>
      </c>
      <c r="C44" s="275"/>
      <c r="D44" s="39">
        <v>13549.000000000002</v>
      </c>
      <c r="E44" s="39">
        <v>52391</v>
      </c>
      <c r="F44" s="39">
        <v>110791.99999999999</v>
      </c>
      <c r="G44" s="24">
        <v>49286</v>
      </c>
      <c r="H44" s="25">
        <v>50556.999999999993</v>
      </c>
      <c r="I44" s="225">
        <f t="shared" si="6"/>
        <v>276575</v>
      </c>
      <c r="J44" s="28"/>
      <c r="K44" s="61"/>
      <c r="L44" s="62"/>
    </row>
    <row r="45" spans="1:15" ht="12" customHeight="1">
      <c r="A45" s="273"/>
      <c r="B45" s="274" t="s">
        <v>62</v>
      </c>
      <c r="C45" s="275"/>
      <c r="D45" s="39">
        <v>11870.000000000002</v>
      </c>
      <c r="E45" s="39">
        <v>50339</v>
      </c>
      <c r="F45" s="39">
        <v>103104</v>
      </c>
      <c r="G45" s="24">
        <v>48484</v>
      </c>
      <c r="H45" s="25">
        <v>51515</v>
      </c>
      <c r="I45" s="225">
        <f t="shared" si="6"/>
        <v>265312</v>
      </c>
      <c r="J45" s="28"/>
      <c r="K45" s="61"/>
      <c r="L45" s="62"/>
      <c r="M45" s="62"/>
    </row>
    <row r="46" spans="1:15" ht="12" customHeight="1">
      <c r="A46" s="273"/>
      <c r="B46" s="284"/>
      <c r="C46" s="285"/>
      <c r="D46" s="107"/>
      <c r="E46" s="107"/>
      <c r="F46" s="107"/>
      <c r="G46" s="107"/>
      <c r="H46" s="107"/>
      <c r="I46" s="200"/>
      <c r="J46" s="28"/>
      <c r="K46" s="61"/>
      <c r="L46" s="62"/>
      <c r="M46" s="62"/>
    </row>
    <row r="47" spans="1:15" ht="12" customHeight="1">
      <c r="A47" s="606">
        <f>Titles!A23</f>
        <v>2023</v>
      </c>
      <c r="B47" s="284" t="s">
        <v>59</v>
      </c>
      <c r="C47" s="285"/>
      <c r="D47" s="103">
        <v>10079</v>
      </c>
      <c r="E47" s="103">
        <v>36439</v>
      </c>
      <c r="F47" s="103">
        <v>82883</v>
      </c>
      <c r="G47" s="103">
        <v>40281</v>
      </c>
      <c r="H47" s="103">
        <v>50233</v>
      </c>
      <c r="I47" s="199">
        <f>IF(D47="","",SUM(D47:H47))</f>
        <v>219915</v>
      </c>
      <c r="J47" s="28"/>
      <c r="K47" s="61"/>
      <c r="L47" s="62"/>
    </row>
    <row r="48" spans="1:15" ht="12" customHeight="1">
      <c r="A48" s="273"/>
      <c r="B48" s="274" t="s">
        <v>60</v>
      </c>
      <c r="C48" s="275"/>
      <c r="D48" s="107">
        <v>14697</v>
      </c>
      <c r="E48" s="107">
        <v>35160</v>
      </c>
      <c r="F48" s="107">
        <v>101536.99999999999</v>
      </c>
      <c r="G48" s="107">
        <v>40248</v>
      </c>
      <c r="H48" s="107">
        <v>51873</v>
      </c>
      <c r="I48" s="200">
        <f t="shared" ref="I48:I50" si="7">IF(D48="","",SUM(D48:H48))</f>
        <v>243515</v>
      </c>
      <c r="J48" s="28"/>
      <c r="K48" s="61"/>
      <c r="L48" s="62"/>
    </row>
    <row r="49" spans="1:12" ht="12" customHeight="1">
      <c r="A49" s="273"/>
      <c r="B49" s="274" t="s">
        <v>61</v>
      </c>
      <c r="C49" s="275"/>
      <c r="D49" s="107">
        <v>13937.999999999998</v>
      </c>
      <c r="E49" s="107">
        <v>45166</v>
      </c>
      <c r="F49" s="107">
        <v>93690</v>
      </c>
      <c r="G49" s="107">
        <v>55225</v>
      </c>
      <c r="H49" s="107">
        <v>47683</v>
      </c>
      <c r="I49" s="200">
        <f t="shared" si="7"/>
        <v>255702</v>
      </c>
      <c r="J49" s="28"/>
      <c r="K49" s="61"/>
      <c r="L49" s="62"/>
    </row>
    <row r="50" spans="1:12" ht="12" customHeight="1" thickBot="1">
      <c r="A50" s="279"/>
      <c r="B50" s="280" t="s">
        <v>62</v>
      </c>
      <c r="C50" s="281"/>
      <c r="D50" s="191">
        <v>17060</v>
      </c>
      <c r="E50" s="191">
        <v>39447</v>
      </c>
      <c r="F50" s="191">
        <v>80675</v>
      </c>
      <c r="G50" s="191">
        <v>54856</v>
      </c>
      <c r="H50" s="191">
        <v>51836</v>
      </c>
      <c r="I50" s="202">
        <f t="shared" si="7"/>
        <v>243874</v>
      </c>
      <c r="J50" s="28"/>
      <c r="K50" s="61"/>
      <c r="L50" s="62"/>
    </row>
    <row r="51" spans="1:12" ht="1.9" customHeight="1">
      <c r="A51" s="217"/>
      <c r="B51" s="217"/>
      <c r="C51" s="304"/>
      <c r="D51" s="61"/>
      <c r="E51" s="62"/>
      <c r="F51" s="62"/>
      <c r="G51" s="61"/>
      <c r="H51" s="305"/>
      <c r="I51" s="62"/>
      <c r="J51" s="61"/>
      <c r="K51" s="61"/>
      <c r="L51" s="62"/>
    </row>
    <row r="52" spans="1:12" s="9" customFormat="1" ht="12" customHeight="1">
      <c r="A52" s="341" t="str">
        <f>Titles!$A$12</f>
        <v>1 Data for 2021 and 2022 based on 2016 Census Definitions and data for 2023 based on 2021 Census Definitions.</v>
      </c>
      <c r="B52" s="217"/>
      <c r="C52" s="217"/>
      <c r="D52" s="217"/>
      <c r="E52" s="342"/>
      <c r="G52" s="217"/>
      <c r="H52" s="350"/>
      <c r="I52" s="217"/>
      <c r="J52" s="217"/>
      <c r="K52" s="289"/>
    </row>
    <row r="53" spans="1:12" s="10" customFormat="1" ht="11.5">
      <c r="A53" s="339" t="s">
        <v>116</v>
      </c>
      <c r="B53" s="79"/>
      <c r="C53" s="344"/>
      <c r="D53" s="306"/>
      <c r="E53" s="52"/>
      <c r="F53" s="306"/>
      <c r="G53" s="306"/>
      <c r="H53" s="345"/>
    </row>
    <row r="54" spans="1:12" s="295" customFormat="1" ht="10.9" customHeight="1">
      <c r="A54" s="307" t="s">
        <v>113</v>
      </c>
      <c r="B54" s="294"/>
      <c r="C54" s="294"/>
      <c r="D54" s="294"/>
      <c r="E54" s="338"/>
      <c r="F54" s="294"/>
      <c r="G54" s="294"/>
      <c r="H54" s="294"/>
    </row>
    <row r="55" spans="1:12" s="295" customFormat="1" ht="10.9" customHeight="1">
      <c r="B55" s="294"/>
      <c r="C55" s="294"/>
      <c r="D55" s="294"/>
      <c r="E55" s="308"/>
      <c r="F55" s="294"/>
      <c r="G55" s="294"/>
      <c r="H55" s="294"/>
    </row>
    <row r="56" spans="1:12" s="10" customFormat="1" ht="9.75" customHeight="1">
      <c r="A56" s="85"/>
      <c r="B56" s="162"/>
      <c r="C56" s="162"/>
      <c r="D56" s="162"/>
      <c r="E56" s="161"/>
      <c r="F56"/>
      <c r="G56" s="162"/>
      <c r="H56" s="162"/>
      <c r="I56" s="162"/>
    </row>
    <row r="57" spans="1:12" ht="9.75" customHeight="1"/>
  </sheetData>
  <phoneticPr fontId="11" type="noConversion"/>
  <pageMargins left="0.51181102362204722" right="0.51181102362204722" top="0.51181102362204722" bottom="0.51181102362204722" header="0.31496062992125984" footer="0.31496062992125984"/>
  <pageSetup scale="98" orientation="portrait" r:id="rId1"/>
  <headerFooter alignWithMargins="0"/>
  <ignoredErrors>
    <ignoredError sqref="J19:L28 J13:L13 J17:L17 J18:L18 G17:H17 G28:H28 G18:H18 G19:H19 G20:H20 G21:H21 G22:H22 G23:H23 G24:H24 G25:H25 G26:H26 G27:H27" unlockedFormula="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41"/>
  <sheetViews>
    <sheetView showGridLines="0" tabSelected="1" zoomScaleNormal="100" workbookViewId="0"/>
  </sheetViews>
  <sheetFormatPr defaultColWidth="11.53515625" defaultRowHeight="15.5"/>
  <cols>
    <col min="1" max="1" width="4.765625" customWidth="1"/>
    <col min="2" max="3" width="8.3046875" customWidth="1"/>
    <col min="4" max="4" width="9.765625" customWidth="1"/>
    <col min="5" max="5" width="10.23046875" customWidth="1"/>
    <col min="6" max="6" width="10.765625" customWidth="1"/>
    <col min="7" max="7" width="12.765625" customWidth="1"/>
    <col min="8" max="8" width="9.765625" customWidth="1"/>
  </cols>
  <sheetData>
    <row r="1" spans="1:8" ht="16" customHeight="1">
      <c r="A1" s="416" t="s">
        <v>137</v>
      </c>
      <c r="B1" s="417"/>
      <c r="C1" s="417"/>
      <c r="D1" s="417"/>
      <c r="E1" s="417"/>
      <c r="F1" s="417"/>
      <c r="G1" s="417"/>
      <c r="H1" s="418"/>
    </row>
    <row r="2" spans="1:8" ht="16" customHeight="1">
      <c r="A2" s="419" t="s">
        <v>147</v>
      </c>
      <c r="B2" s="420"/>
      <c r="C2" s="420"/>
      <c r="D2" s="420"/>
      <c r="E2" s="420"/>
      <c r="F2" s="420"/>
      <c r="G2" s="420"/>
      <c r="H2" s="421"/>
    </row>
    <row r="3" spans="1:8" ht="31.5" customHeight="1" thickBot="1">
      <c r="A3" s="493"/>
      <c r="B3" s="494"/>
      <c r="C3" s="494"/>
      <c r="D3" s="494"/>
      <c r="E3" s="494"/>
      <c r="F3" s="494"/>
      <c r="G3" s="494"/>
      <c r="H3" s="495"/>
    </row>
    <row r="4" spans="1:8" ht="12" customHeight="1">
      <c r="A4" s="112"/>
      <c r="B4" s="86"/>
      <c r="C4" s="113"/>
      <c r="D4" s="89" t="s">
        <v>79</v>
      </c>
      <c r="E4" s="114" t="s">
        <v>83</v>
      </c>
      <c r="F4" s="89" t="s">
        <v>80</v>
      </c>
      <c r="G4" s="89" t="s">
        <v>81</v>
      </c>
      <c r="H4" s="95" t="s">
        <v>46</v>
      </c>
    </row>
    <row r="5" spans="1:8" ht="12" customHeight="1">
      <c r="A5" s="76"/>
      <c r="B5" s="84"/>
      <c r="C5" s="94"/>
      <c r="D5" s="90"/>
      <c r="E5" s="89" t="s">
        <v>82</v>
      </c>
      <c r="F5" s="90"/>
      <c r="G5" s="89"/>
      <c r="H5" s="391"/>
    </row>
    <row r="6" spans="1:8" ht="12" customHeight="1">
      <c r="A6" s="76"/>
      <c r="B6" s="84"/>
      <c r="C6" s="94"/>
      <c r="D6" s="390"/>
      <c r="E6" s="90"/>
      <c r="F6" s="390"/>
      <c r="G6" s="89"/>
      <c r="H6" s="96"/>
    </row>
    <row r="7" spans="1:8" ht="12" customHeight="1">
      <c r="A7" s="140" t="s">
        <v>96</v>
      </c>
      <c r="B7" s="135"/>
      <c r="C7" s="141"/>
      <c r="D7" s="141"/>
      <c r="E7" s="139"/>
      <c r="F7" s="141"/>
      <c r="G7" s="139"/>
      <c r="H7" s="143"/>
    </row>
    <row r="8" spans="1:8" ht="12" customHeight="1">
      <c r="A8" s="623" t="s">
        <v>151</v>
      </c>
      <c r="B8" s="144"/>
      <c r="C8" s="169"/>
      <c r="D8" s="353">
        <v>1021</v>
      </c>
      <c r="E8" s="353">
        <v>1260</v>
      </c>
      <c r="F8" s="353">
        <v>5975</v>
      </c>
      <c r="G8" s="353">
        <v>3829</v>
      </c>
      <c r="H8" s="361">
        <v>12085</v>
      </c>
    </row>
    <row r="9" spans="1:8" ht="12" customHeight="1">
      <c r="A9" s="585" t="s">
        <v>157</v>
      </c>
      <c r="B9" s="84"/>
      <c r="C9" s="94"/>
      <c r="D9" s="353">
        <v>1379</v>
      </c>
      <c r="E9" s="353">
        <v>1318</v>
      </c>
      <c r="F9" s="353">
        <v>5714</v>
      </c>
      <c r="G9" s="353">
        <v>4680</v>
      </c>
      <c r="H9" s="547">
        <v>13091</v>
      </c>
    </row>
    <row r="10" spans="1:8" ht="12" customHeight="1">
      <c r="A10" s="101">
        <f>Titles!A22</f>
        <v>2022</v>
      </c>
      <c r="B10" s="145" t="s">
        <v>59</v>
      </c>
      <c r="C10" s="153"/>
      <c r="D10" s="103">
        <v>1845</v>
      </c>
      <c r="E10" s="103">
        <v>1202</v>
      </c>
      <c r="F10" s="103">
        <v>4903.0000000000009</v>
      </c>
      <c r="G10" s="199">
        <v>4835.9999999999991</v>
      </c>
      <c r="H10" s="199">
        <f t="shared" ref="H10:H13" si="0">IF(D10="","",SUM(D10:G10))</f>
        <v>12786</v>
      </c>
    </row>
    <row r="11" spans="1:8" ht="12" customHeight="1">
      <c r="A11" s="111"/>
      <c r="B11" s="130" t="s">
        <v>60</v>
      </c>
      <c r="C11" s="154"/>
      <c r="D11" s="107">
        <v>1339.9999999999998</v>
      </c>
      <c r="E11" s="107">
        <v>1593.9999999999998</v>
      </c>
      <c r="F11" s="107">
        <v>6673</v>
      </c>
      <c r="G11" s="200">
        <v>5451</v>
      </c>
      <c r="H11" s="200">
        <f t="shared" si="0"/>
        <v>15058</v>
      </c>
    </row>
    <row r="12" spans="1:8" ht="12" customHeight="1">
      <c r="A12" s="111"/>
      <c r="B12" s="130" t="s">
        <v>61</v>
      </c>
      <c r="C12" s="154"/>
      <c r="D12" s="107">
        <v>1477.0000000000002</v>
      </c>
      <c r="E12" s="107">
        <v>962</v>
      </c>
      <c r="F12" s="107">
        <v>6352</v>
      </c>
      <c r="G12" s="200">
        <v>4758</v>
      </c>
      <c r="H12" s="200">
        <f t="shared" si="0"/>
        <v>13549</v>
      </c>
    </row>
    <row r="13" spans="1:8" ht="12" customHeight="1">
      <c r="A13" s="140"/>
      <c r="B13" s="146" t="s">
        <v>62</v>
      </c>
      <c r="C13" s="170"/>
      <c r="D13" s="107">
        <v>1240</v>
      </c>
      <c r="E13" s="107">
        <v>1577.9999999999998</v>
      </c>
      <c r="F13" s="107">
        <v>4612</v>
      </c>
      <c r="G13" s="200">
        <v>4440</v>
      </c>
      <c r="H13" s="200">
        <f t="shared" si="0"/>
        <v>11870</v>
      </c>
    </row>
    <row r="14" spans="1:8" ht="12" customHeight="1">
      <c r="A14" s="101">
        <f>Titles!A23</f>
        <v>2023</v>
      </c>
      <c r="B14" s="145" t="s">
        <v>59</v>
      </c>
      <c r="C14" s="153"/>
      <c r="D14" s="103">
        <v>778</v>
      </c>
      <c r="E14" s="103">
        <v>949.00000000000011</v>
      </c>
      <c r="F14" s="103">
        <v>4022.0000000000005</v>
      </c>
      <c r="G14" s="199">
        <v>4330</v>
      </c>
      <c r="H14" s="199">
        <f t="shared" ref="H14" si="1">IF(D14="","",SUM(D14:G14))</f>
        <v>10079</v>
      </c>
    </row>
    <row r="15" spans="1:8" ht="12" customHeight="1">
      <c r="A15" s="111"/>
      <c r="B15" s="130" t="s">
        <v>60</v>
      </c>
      <c r="C15" s="154"/>
      <c r="D15" s="107">
        <v>820.00000000000011</v>
      </c>
      <c r="E15" s="107">
        <v>1223</v>
      </c>
      <c r="F15" s="107">
        <v>8334</v>
      </c>
      <c r="G15" s="107">
        <v>4320</v>
      </c>
      <c r="H15" s="200">
        <f t="shared" ref="H15:H17" si="2">IF(D15="","",SUM(D15:G15))</f>
        <v>14697</v>
      </c>
    </row>
    <row r="16" spans="1:8" ht="12" customHeight="1">
      <c r="A16" s="111"/>
      <c r="B16" s="130" t="s">
        <v>61</v>
      </c>
      <c r="C16" s="154"/>
      <c r="D16" s="107">
        <v>1351</v>
      </c>
      <c r="E16" s="107">
        <v>1632.0000000000002</v>
      </c>
      <c r="F16" s="107">
        <v>6186</v>
      </c>
      <c r="G16" s="107">
        <v>4769</v>
      </c>
      <c r="H16" s="200">
        <f t="shared" si="2"/>
        <v>13938</v>
      </c>
    </row>
    <row r="17" spans="1:9" ht="12" customHeight="1" thickBot="1">
      <c r="A17" s="233"/>
      <c r="B17" s="234" t="s">
        <v>62</v>
      </c>
      <c r="C17" s="235"/>
      <c r="D17" s="191">
        <v>865</v>
      </c>
      <c r="E17" s="191">
        <v>945.00000000000011</v>
      </c>
      <c r="F17" s="191">
        <v>10171</v>
      </c>
      <c r="G17" s="191">
        <v>5079</v>
      </c>
      <c r="H17" s="202">
        <f t="shared" si="2"/>
        <v>17060</v>
      </c>
    </row>
    <row r="18" spans="1:9" ht="12" customHeight="1">
      <c r="A18" s="238"/>
      <c r="B18" s="80"/>
      <c r="C18" s="232"/>
      <c r="D18" s="232"/>
      <c r="E18" s="232"/>
      <c r="F18" s="232"/>
      <c r="G18" s="232"/>
      <c r="H18" s="232"/>
    </row>
    <row r="19" spans="1:9" ht="12" customHeight="1">
      <c r="A19" s="80"/>
      <c r="B19" s="80"/>
      <c r="C19" s="232"/>
      <c r="D19" s="232"/>
      <c r="E19" s="232"/>
      <c r="F19" s="232"/>
      <c r="G19" s="232"/>
      <c r="H19" s="232"/>
    </row>
    <row r="20" spans="1:9" ht="12" customHeight="1">
      <c r="A20" s="80"/>
      <c r="B20" s="80"/>
      <c r="C20" s="232"/>
      <c r="D20" s="232"/>
      <c r="E20" s="232"/>
      <c r="F20" s="232"/>
      <c r="G20" s="232"/>
      <c r="H20" s="232"/>
    </row>
    <row r="21" spans="1:9" ht="12" customHeight="1" thickBot="1">
      <c r="A21" s="239"/>
      <c r="B21" s="80"/>
      <c r="C21" s="232"/>
      <c r="D21" s="232"/>
      <c r="E21" s="232"/>
      <c r="F21" s="232"/>
      <c r="G21" s="232"/>
      <c r="H21" s="232"/>
    </row>
    <row r="22" spans="1:9" ht="16" customHeight="1">
      <c r="A22" s="416" t="s">
        <v>139</v>
      </c>
      <c r="B22" s="417"/>
      <c r="C22" s="417"/>
      <c r="D22" s="417"/>
      <c r="E22" s="417"/>
      <c r="F22" s="417"/>
      <c r="G22" s="418"/>
      <c r="H22" s="236"/>
    </row>
    <row r="23" spans="1:9" ht="16" customHeight="1">
      <c r="A23" s="419" t="s">
        <v>148</v>
      </c>
      <c r="B23" s="420"/>
      <c r="C23" s="420"/>
      <c r="D23" s="420"/>
      <c r="E23" s="420"/>
      <c r="F23" s="420"/>
      <c r="G23" s="421"/>
      <c r="H23" s="236"/>
    </row>
    <row r="24" spans="1:9" ht="16" customHeight="1">
      <c r="A24" s="419" t="s">
        <v>102</v>
      </c>
      <c r="B24" s="420"/>
      <c r="C24" s="420"/>
      <c r="D24" s="420"/>
      <c r="E24" s="420"/>
      <c r="F24" s="420"/>
      <c r="G24" s="421"/>
      <c r="H24" s="236"/>
    </row>
    <row r="25" spans="1:9" ht="16" customHeight="1">
      <c r="A25" s="422"/>
      <c r="B25" s="436"/>
      <c r="C25" s="436"/>
      <c r="D25" s="436"/>
      <c r="E25" s="436"/>
      <c r="F25" s="436"/>
      <c r="G25" s="437"/>
      <c r="H25" s="236"/>
    </row>
    <row r="26" spans="1:9" ht="16" customHeight="1" thickBot="1">
      <c r="A26" s="425"/>
      <c r="B26" s="496"/>
      <c r="C26" s="496"/>
      <c r="D26" s="496"/>
      <c r="E26" s="496"/>
      <c r="F26" s="496"/>
      <c r="G26" s="497"/>
      <c r="H26" s="237"/>
    </row>
    <row r="27" spans="1:9" ht="12" customHeight="1">
      <c r="A27" s="140" t="s">
        <v>96</v>
      </c>
      <c r="B27" s="86"/>
      <c r="C27" s="113"/>
      <c r="D27" s="269" t="s">
        <v>84</v>
      </c>
      <c r="E27" s="269" t="s">
        <v>85</v>
      </c>
      <c r="F27" s="269" t="s">
        <v>86</v>
      </c>
      <c r="G27" s="546" t="s">
        <v>46</v>
      </c>
      <c r="H27" s="232"/>
    </row>
    <row r="28" spans="1:9" ht="12" customHeight="1">
      <c r="A28" s="623" t="s">
        <v>151</v>
      </c>
      <c r="B28" s="144"/>
      <c r="C28" s="169"/>
      <c r="D28" s="353">
        <v>8023</v>
      </c>
      <c r="E28" s="353">
        <v>4172</v>
      </c>
      <c r="F28" s="353">
        <v>31935</v>
      </c>
      <c r="G28" s="547">
        <v>44130</v>
      </c>
      <c r="H28" s="232"/>
    </row>
    <row r="29" spans="1:9" ht="12" customHeight="1">
      <c r="A29" s="585" t="s">
        <v>157</v>
      </c>
      <c r="B29" s="84"/>
      <c r="C29" s="94"/>
      <c r="D29" s="353">
        <v>8095</v>
      </c>
      <c r="E29" s="353">
        <v>4211</v>
      </c>
      <c r="F29" s="353">
        <v>36544</v>
      </c>
      <c r="G29" s="547">
        <v>48850</v>
      </c>
      <c r="H29" s="232"/>
      <c r="I29" s="232"/>
    </row>
    <row r="30" spans="1:9" ht="12" customHeight="1">
      <c r="A30" s="101">
        <f>Titles!A22</f>
        <v>2022</v>
      </c>
      <c r="B30" s="145" t="s">
        <v>59</v>
      </c>
      <c r="C30" s="153"/>
      <c r="D30" s="103">
        <v>8728</v>
      </c>
      <c r="E30" s="103">
        <v>3070.0000000000005</v>
      </c>
      <c r="F30" s="103">
        <v>30170</v>
      </c>
      <c r="G30" s="199">
        <f t="shared" ref="G30:G33" si="3">IF(F30="","",SUM(D30:F30))</f>
        <v>41968</v>
      </c>
      <c r="H30" s="232"/>
    </row>
    <row r="31" spans="1:9" ht="12" customHeight="1">
      <c r="A31" s="261"/>
      <c r="B31" s="130" t="s">
        <v>60</v>
      </c>
      <c r="C31" s="154"/>
      <c r="D31" s="107">
        <v>7844.0000000000009</v>
      </c>
      <c r="E31" s="107">
        <v>5982</v>
      </c>
      <c r="F31" s="107">
        <v>41177</v>
      </c>
      <c r="G31" s="200">
        <f t="shared" si="3"/>
        <v>55003</v>
      </c>
      <c r="H31" s="162"/>
    </row>
    <row r="32" spans="1:9" ht="12" customHeight="1">
      <c r="A32" s="261"/>
      <c r="B32" s="130" t="s">
        <v>61</v>
      </c>
      <c r="C32" s="154"/>
      <c r="D32" s="107">
        <v>6545.9999999999991</v>
      </c>
      <c r="E32" s="107">
        <v>3994.9999999999995</v>
      </c>
      <c r="F32" s="107">
        <v>38745</v>
      </c>
      <c r="G32" s="200">
        <f t="shared" si="3"/>
        <v>49286</v>
      </c>
      <c r="H32" s="162"/>
    </row>
    <row r="33" spans="1:11" ht="12" customHeight="1">
      <c r="A33" s="262"/>
      <c r="B33" s="146" t="s">
        <v>62</v>
      </c>
      <c r="C33" s="170"/>
      <c r="D33" s="107">
        <v>9254.0000000000018</v>
      </c>
      <c r="E33" s="107">
        <v>3740</v>
      </c>
      <c r="F33" s="107">
        <v>35490</v>
      </c>
      <c r="G33" s="200">
        <f t="shared" si="3"/>
        <v>48484</v>
      </c>
      <c r="H33" s="162"/>
    </row>
    <row r="34" spans="1:11" ht="12" customHeight="1">
      <c r="A34" s="101">
        <f>Titles!A23</f>
        <v>2023</v>
      </c>
      <c r="B34" s="145" t="s">
        <v>59</v>
      </c>
      <c r="C34" s="153"/>
      <c r="D34" s="103">
        <v>7697.9999999999991</v>
      </c>
      <c r="E34" s="103">
        <v>3972.0000000000005</v>
      </c>
      <c r="F34" s="103">
        <v>28611</v>
      </c>
      <c r="G34" s="199">
        <f t="shared" ref="G34:G35" si="4">IF(F34="","",SUM(D34:F34))</f>
        <v>40281</v>
      </c>
    </row>
    <row r="35" spans="1:11" ht="12" customHeight="1">
      <c r="A35" s="111"/>
      <c r="B35" s="130" t="s">
        <v>60</v>
      </c>
      <c r="C35" s="154"/>
      <c r="D35" s="107">
        <v>6542</v>
      </c>
      <c r="E35" s="107">
        <v>4037</v>
      </c>
      <c r="F35" s="107">
        <v>29669</v>
      </c>
      <c r="G35" s="651">
        <f t="shared" si="4"/>
        <v>40248</v>
      </c>
    </row>
    <row r="36" spans="1:11" ht="12" customHeight="1">
      <c r="A36" s="111"/>
      <c r="B36" s="130" t="s">
        <v>61</v>
      </c>
      <c r="C36" s="154"/>
      <c r="D36" s="107">
        <v>7622.0000000000009</v>
      </c>
      <c r="E36" s="107">
        <v>5004</v>
      </c>
      <c r="F36" s="107">
        <v>42599.000000000007</v>
      </c>
      <c r="G36" s="200">
        <f t="shared" ref="G36:G37" si="5">IF(F36="","",SUM(D36:F36))</f>
        <v>55225.000000000007</v>
      </c>
    </row>
    <row r="37" spans="1:11" ht="12" customHeight="1" thickBot="1">
      <c r="A37" s="233"/>
      <c r="B37" s="234" t="s">
        <v>62</v>
      </c>
      <c r="C37" s="235"/>
      <c r="D37" s="191">
        <v>6602</v>
      </c>
      <c r="E37" s="191">
        <v>5302</v>
      </c>
      <c r="F37" s="191">
        <v>42952</v>
      </c>
      <c r="G37" s="202">
        <f t="shared" si="5"/>
        <v>54856</v>
      </c>
    </row>
    <row r="38" spans="1:11" s="9" customFormat="1" ht="12" customHeight="1">
      <c r="A38" s="341" t="str">
        <f>+Titles!A12</f>
        <v>1 Data for 2021 and 2022 based on 2016 Census Definitions and data for 2023 based on 2021 Census Definitions.</v>
      </c>
      <c r="B38" s="217"/>
      <c r="C38" s="217"/>
      <c r="D38" s="217"/>
      <c r="E38" s="342"/>
      <c r="G38" s="217"/>
      <c r="H38" s="350"/>
      <c r="I38" s="217"/>
      <c r="J38" s="217"/>
      <c r="K38" s="289"/>
    </row>
    <row r="39" spans="1:11" s="295" customFormat="1" ht="10.9" customHeight="1">
      <c r="A39" s="307" t="str">
        <f>+Titles!A10</f>
        <v>Source: CMHC Starts and Completion Survey, Market Absorption Survey</v>
      </c>
      <c r="B39" s="294"/>
      <c r="C39" s="294"/>
      <c r="D39" s="294"/>
      <c r="E39" s="308"/>
      <c r="F39" s="294"/>
      <c r="G39" s="294"/>
      <c r="H39" s="294"/>
    </row>
    <row r="40" spans="1:11" ht="12" customHeight="1">
      <c r="A40" s="85"/>
      <c r="B40" s="162"/>
      <c r="C40" s="162"/>
      <c r="D40" s="162"/>
      <c r="E40" s="161"/>
      <c r="G40" s="162"/>
      <c r="H40" s="84"/>
      <c r="I40" s="84"/>
    </row>
    <row r="41" spans="1:11" ht="9.75" customHeight="1">
      <c r="H41" s="162"/>
      <c r="I41" s="162"/>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A15:A17 A11:A13 A31:A3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25"/>
  <sheetViews>
    <sheetView zoomScaleNormal="115" workbookViewId="0">
      <pane xSplit="2" ySplit="7" topLeftCell="D77" activePane="bottomRight" state="frozen"/>
      <selection pane="topRight"/>
      <selection pane="bottomLeft"/>
      <selection pane="bottomRight"/>
    </sheetView>
  </sheetViews>
  <sheetFormatPr defaultColWidth="9.69140625" defaultRowHeight="15.5"/>
  <cols>
    <col min="1" max="1" width="7.69140625" style="7" customWidth="1"/>
    <col min="2" max="2" width="8" style="7" customWidth="1"/>
    <col min="3" max="4" width="7.69140625" style="7" customWidth="1"/>
    <col min="5" max="5" width="4.69140625" style="7" customWidth="1"/>
    <col min="6" max="7" width="7.69140625" style="7" customWidth="1"/>
    <col min="8" max="8" width="4.84375" style="7" customWidth="1"/>
    <col min="9" max="10" width="7.69140625" style="7" customWidth="1"/>
    <col min="11" max="11" width="4.69140625" style="7" customWidth="1"/>
    <col min="12" max="16384" width="9.69140625" style="7"/>
  </cols>
  <sheetData>
    <row r="1" spans="1:256" ht="16" customHeight="1">
      <c r="A1" s="407" t="s">
        <v>123</v>
      </c>
      <c r="B1" s="408"/>
      <c r="C1" s="408"/>
      <c r="D1" s="408"/>
      <c r="E1" s="408"/>
      <c r="F1" s="408"/>
      <c r="G1" s="408"/>
      <c r="H1" s="408"/>
      <c r="I1" s="408"/>
      <c r="J1" s="408"/>
      <c r="K1" s="409"/>
      <c r="L1" s="1"/>
      <c r="M1" s="1"/>
      <c r="N1" s="1"/>
      <c r="O1" s="1"/>
      <c r="P1" s="1"/>
      <c r="Q1" s="1"/>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ht="16" customHeight="1">
      <c r="A2" s="410" t="str">
        <f>Titles!A2</f>
        <v>Housing Start Data in Centres 10,000 Population and Over</v>
      </c>
      <c r="B2" s="411"/>
      <c r="C2" s="411"/>
      <c r="D2" s="411"/>
      <c r="E2" s="411"/>
      <c r="F2" s="411"/>
      <c r="G2" s="411"/>
      <c r="H2" s="411"/>
      <c r="I2" s="411"/>
      <c r="J2" s="411"/>
      <c r="K2" s="412"/>
      <c r="L2" s="1"/>
      <c r="M2" s="1"/>
      <c r="N2" s="1"/>
      <c r="O2" s="1"/>
      <c r="P2" s="1"/>
      <c r="Q2" s="1"/>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ht="16" customHeight="1">
      <c r="A3" s="438"/>
      <c r="B3" s="439"/>
      <c r="C3" s="439"/>
      <c r="D3" s="439"/>
      <c r="E3" s="439"/>
      <c r="F3" s="439"/>
      <c r="G3" s="439"/>
      <c r="H3" s="439"/>
      <c r="I3" s="439"/>
      <c r="J3" s="439"/>
      <c r="K3" s="440"/>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ht="16" customHeight="1" thickBot="1">
      <c r="A4" s="413" t="str">
        <f>Titles!A4</f>
        <v>December 2022 - 2023</v>
      </c>
      <c r="B4" s="414"/>
      <c r="C4" s="414"/>
      <c r="D4" s="414"/>
      <c r="E4" s="414"/>
      <c r="F4" s="414"/>
      <c r="G4" s="414"/>
      <c r="H4" s="414"/>
      <c r="I4" s="414"/>
      <c r="J4" s="414"/>
      <c r="K4" s="415"/>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ht="11.15" customHeight="1">
      <c r="A5" s="46" t="s">
        <v>0</v>
      </c>
      <c r="B5" s="54"/>
      <c r="C5" s="662" t="s">
        <v>50</v>
      </c>
      <c r="D5" s="663"/>
      <c r="E5" s="664"/>
      <c r="F5" s="662" t="s">
        <v>49</v>
      </c>
      <c r="G5" s="663"/>
      <c r="H5" s="664"/>
      <c r="I5" s="662" t="s">
        <v>46</v>
      </c>
      <c r="J5" s="663"/>
      <c r="K5" s="668"/>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ht="11.15" customHeight="1">
      <c r="A6" s="47" t="s">
        <v>1</v>
      </c>
      <c r="B6" s="54"/>
      <c r="C6" s="665"/>
      <c r="D6" s="666"/>
      <c r="E6" s="667"/>
      <c r="F6" s="665"/>
      <c r="G6" s="666"/>
      <c r="H6" s="667"/>
      <c r="I6" s="665"/>
      <c r="J6" s="666"/>
      <c r="K6" s="669"/>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ht="12" customHeight="1">
      <c r="A7" s="397"/>
      <c r="B7" s="55"/>
      <c r="C7" s="12">
        <f>Titles!A22</f>
        <v>2022</v>
      </c>
      <c r="D7" s="12">
        <f>Titles!A23</f>
        <v>2023</v>
      </c>
      <c r="E7" s="13" t="s">
        <v>48</v>
      </c>
      <c r="F7" s="12">
        <f>Titles!A22</f>
        <v>2022</v>
      </c>
      <c r="G7" s="12">
        <f>Titles!A23</f>
        <v>2023</v>
      </c>
      <c r="H7" s="13" t="s">
        <v>48</v>
      </c>
      <c r="I7" s="12">
        <f>Titles!A22</f>
        <v>2022</v>
      </c>
      <c r="J7" s="12">
        <f>Titles!A23</f>
        <v>2023</v>
      </c>
      <c r="K7" s="14" t="s">
        <v>48</v>
      </c>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ht="11.9" customHeight="1">
      <c r="A8" s="16" t="s">
        <v>2</v>
      </c>
      <c r="B8" s="17"/>
      <c r="C8" s="18">
        <v>64</v>
      </c>
      <c r="D8" s="18">
        <v>48</v>
      </c>
      <c r="E8" s="240">
        <f>IF(C8=D8,"-",IF((C8=0),"##",IF(ABS((D8/C8-1)*100)&gt;=500,"##",(D8/C8-1)*100)))</f>
        <v>-25</v>
      </c>
      <c r="F8" s="18">
        <v>89</v>
      </c>
      <c r="G8" s="19">
        <v>22</v>
      </c>
      <c r="H8" s="240">
        <f t="shared" ref="H8:H20" si="0">IF(F8=G8,"-",IF((F8=0),"##",IF(ABS((G8/F8-1)*100)&gt;=500,"##",(G8/F8-1)*100)))</f>
        <v>-75.280898876404507</v>
      </c>
      <c r="I8" s="18">
        <f>C8+F8</f>
        <v>153</v>
      </c>
      <c r="J8" s="20">
        <f>D8+G8</f>
        <v>70</v>
      </c>
      <c r="K8" s="247">
        <f t="shared" ref="K8:K20" si="1">IF(I8=J8,"-",IF((I8=0),"##",IF(ABS((J8/I8-1)*100)&gt;=500,"##",(J8/I8-1)*100)))</f>
        <v>-54.248366013071902</v>
      </c>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ht="11.9" customHeight="1">
      <c r="A9" s="22" t="s">
        <v>3</v>
      </c>
      <c r="B9" s="23"/>
      <c r="C9" s="24">
        <v>23</v>
      </c>
      <c r="D9" s="24">
        <v>13</v>
      </c>
      <c r="E9" s="241">
        <f t="shared" ref="E9:E20" si="2">IF(C9=D9,"-",IF((C9=0),"##",IF(ABS((D9/C9-1)*100)&gt;=500,"##",(D9/C9-1)*100)))</f>
        <v>-43.478260869565219</v>
      </c>
      <c r="F9" s="24">
        <v>35</v>
      </c>
      <c r="G9" s="25">
        <v>24</v>
      </c>
      <c r="H9" s="241">
        <f t="shared" si="0"/>
        <v>-31.428571428571427</v>
      </c>
      <c r="I9" s="24">
        <f t="shared" ref="I9:I20" si="3">C9+F9</f>
        <v>58</v>
      </c>
      <c r="J9" s="26">
        <f t="shared" ref="J9:J20" si="4">D9+G9</f>
        <v>37</v>
      </c>
      <c r="K9" s="248">
        <f t="shared" si="1"/>
        <v>-36.206896551724135</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ht="11.9" customHeight="1">
      <c r="A10" s="22" t="s">
        <v>4</v>
      </c>
      <c r="B10" s="23"/>
      <c r="C10" s="24">
        <v>123</v>
      </c>
      <c r="D10" s="24">
        <v>148</v>
      </c>
      <c r="E10" s="241">
        <f t="shared" si="2"/>
        <v>20.32520325203253</v>
      </c>
      <c r="F10" s="24">
        <v>272</v>
      </c>
      <c r="G10" s="25">
        <v>468</v>
      </c>
      <c r="H10" s="241">
        <f t="shared" si="0"/>
        <v>72.058823529411768</v>
      </c>
      <c r="I10" s="24">
        <f t="shared" si="3"/>
        <v>395</v>
      </c>
      <c r="J10" s="26">
        <f t="shared" si="4"/>
        <v>616</v>
      </c>
      <c r="K10" s="248">
        <f t="shared" si="1"/>
        <v>55.949367088607602</v>
      </c>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ht="11.9" customHeight="1">
      <c r="A11" s="22" t="s">
        <v>5</v>
      </c>
      <c r="B11" s="23"/>
      <c r="C11" s="24">
        <v>47</v>
      </c>
      <c r="D11" s="24">
        <v>86</v>
      </c>
      <c r="E11" s="241">
        <f t="shared" si="2"/>
        <v>82.978723404255319</v>
      </c>
      <c r="F11" s="24">
        <v>89</v>
      </c>
      <c r="G11" s="25">
        <v>281</v>
      </c>
      <c r="H11" s="241">
        <f t="shared" si="0"/>
        <v>215.73033707865167</v>
      </c>
      <c r="I11" s="24">
        <f t="shared" si="3"/>
        <v>136</v>
      </c>
      <c r="J11" s="26">
        <f t="shared" si="4"/>
        <v>367</v>
      </c>
      <c r="K11" s="248">
        <f t="shared" si="1"/>
        <v>169.85294117647061</v>
      </c>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ht="11.9" customHeight="1">
      <c r="A12" s="22" t="s">
        <v>6</v>
      </c>
      <c r="B12" s="23"/>
      <c r="C12" s="24">
        <f>SUM(C8:C11)</f>
        <v>257</v>
      </c>
      <c r="D12" s="24">
        <f>SUM(D8:D11)</f>
        <v>295</v>
      </c>
      <c r="E12" s="241">
        <f t="shared" si="2"/>
        <v>14.785992217898825</v>
      </c>
      <c r="F12" s="24">
        <f>SUM(F8:F11)</f>
        <v>485</v>
      </c>
      <c r="G12" s="25">
        <f>SUM(G8:G11)</f>
        <v>795</v>
      </c>
      <c r="H12" s="241">
        <f t="shared" si="0"/>
        <v>63.917525773195869</v>
      </c>
      <c r="I12" s="24">
        <f t="shared" si="3"/>
        <v>742</v>
      </c>
      <c r="J12" s="26">
        <f t="shared" si="4"/>
        <v>1090</v>
      </c>
      <c r="K12" s="248">
        <f t="shared" si="1"/>
        <v>46.900269541778968</v>
      </c>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ht="11.9" customHeight="1">
      <c r="A13" s="22" t="s">
        <v>7</v>
      </c>
      <c r="B13" s="23"/>
      <c r="C13" s="24">
        <v>254</v>
      </c>
      <c r="D13" s="24">
        <v>223</v>
      </c>
      <c r="E13" s="241">
        <f t="shared" si="2"/>
        <v>-12.204724409448819</v>
      </c>
      <c r="F13" s="24">
        <v>1757</v>
      </c>
      <c r="G13" s="25">
        <v>2503</v>
      </c>
      <c r="H13" s="241">
        <f t="shared" si="0"/>
        <v>42.458736482640866</v>
      </c>
      <c r="I13" s="24">
        <f t="shared" si="3"/>
        <v>2011</v>
      </c>
      <c r="J13" s="26">
        <f t="shared" si="4"/>
        <v>2726</v>
      </c>
      <c r="K13" s="248">
        <f t="shared" si="1"/>
        <v>35.554450522128292</v>
      </c>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ht="11.9" customHeight="1">
      <c r="A14" s="22" t="s">
        <v>8</v>
      </c>
      <c r="B14" s="23"/>
      <c r="C14" s="24">
        <v>1427</v>
      </c>
      <c r="D14" s="24">
        <v>1053</v>
      </c>
      <c r="E14" s="241">
        <f t="shared" si="2"/>
        <v>-26.208829712683958</v>
      </c>
      <c r="F14" s="24">
        <v>6927</v>
      </c>
      <c r="G14" s="25">
        <v>4328</v>
      </c>
      <c r="H14" s="241">
        <f t="shared" si="0"/>
        <v>-37.519849862855494</v>
      </c>
      <c r="I14" s="24">
        <f t="shared" si="3"/>
        <v>8354</v>
      </c>
      <c r="J14" s="26">
        <f t="shared" si="4"/>
        <v>5381</v>
      </c>
      <c r="K14" s="248">
        <f t="shared" si="1"/>
        <v>-35.58774239885085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ht="11.9" customHeight="1">
      <c r="A15" s="22" t="s">
        <v>9</v>
      </c>
      <c r="B15" s="23"/>
      <c r="C15" s="24">
        <v>107</v>
      </c>
      <c r="D15" s="24">
        <v>130</v>
      </c>
      <c r="E15" s="241">
        <f t="shared" si="2"/>
        <v>21.495327102803728</v>
      </c>
      <c r="F15" s="24">
        <v>321</v>
      </c>
      <c r="G15" s="25">
        <v>370</v>
      </c>
      <c r="H15" s="241">
        <f t="shared" si="0"/>
        <v>15.264797507788153</v>
      </c>
      <c r="I15" s="24">
        <f t="shared" si="3"/>
        <v>428</v>
      </c>
      <c r="J15" s="26">
        <f t="shared" si="4"/>
        <v>500</v>
      </c>
      <c r="K15" s="248">
        <f t="shared" si="1"/>
        <v>16.822429906542059</v>
      </c>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ht="11.9" customHeight="1">
      <c r="A16" s="22" t="s">
        <v>10</v>
      </c>
      <c r="B16" s="23"/>
      <c r="C16" s="24">
        <v>61</v>
      </c>
      <c r="D16" s="24">
        <v>84</v>
      </c>
      <c r="E16" s="241">
        <f t="shared" si="2"/>
        <v>37.704918032786885</v>
      </c>
      <c r="F16" s="24">
        <v>181</v>
      </c>
      <c r="G16" s="25">
        <v>367</v>
      </c>
      <c r="H16" s="241">
        <f t="shared" si="0"/>
        <v>102.7624309392265</v>
      </c>
      <c r="I16" s="24">
        <f t="shared" si="3"/>
        <v>242</v>
      </c>
      <c r="J16" s="26">
        <f t="shared" si="4"/>
        <v>451</v>
      </c>
      <c r="K16" s="248">
        <f t="shared" si="1"/>
        <v>86.36363636363636</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ht="11.9" customHeight="1">
      <c r="A17" s="22" t="s">
        <v>11</v>
      </c>
      <c r="B17" s="23"/>
      <c r="C17" s="24">
        <v>856</v>
      </c>
      <c r="D17" s="24">
        <v>1189</v>
      </c>
      <c r="E17" s="241">
        <f t="shared" si="2"/>
        <v>38.901869158878498</v>
      </c>
      <c r="F17" s="24">
        <v>1263</v>
      </c>
      <c r="G17" s="25">
        <v>2302</v>
      </c>
      <c r="H17" s="241">
        <f t="shared" si="0"/>
        <v>82.264449722882034</v>
      </c>
      <c r="I17" s="24">
        <f t="shared" si="3"/>
        <v>2119</v>
      </c>
      <c r="J17" s="26">
        <f t="shared" si="4"/>
        <v>3491</v>
      </c>
      <c r="K17" s="248">
        <f t="shared" si="1"/>
        <v>64.747522416234077</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ht="11.9" customHeight="1">
      <c r="A18" s="22" t="s">
        <v>12</v>
      </c>
      <c r="B18" s="23"/>
      <c r="C18" s="24">
        <f>SUM(C15:C17)</f>
        <v>1024</v>
      </c>
      <c r="D18" s="24">
        <f>SUM(D15:D17)</f>
        <v>1403</v>
      </c>
      <c r="E18" s="241">
        <f t="shared" si="2"/>
        <v>37.01171875</v>
      </c>
      <c r="F18" s="24">
        <f>SUM(F15:F17)</f>
        <v>1765</v>
      </c>
      <c r="G18" s="25">
        <f>SUM(G15:G17)</f>
        <v>3039</v>
      </c>
      <c r="H18" s="241">
        <f t="shared" si="0"/>
        <v>72.181303116147305</v>
      </c>
      <c r="I18" s="24">
        <f t="shared" si="3"/>
        <v>2789</v>
      </c>
      <c r="J18" s="26">
        <f t="shared" si="4"/>
        <v>4442</v>
      </c>
      <c r="K18" s="248">
        <f t="shared" si="1"/>
        <v>59.2685550376479</v>
      </c>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ht="11.9" customHeight="1">
      <c r="A19" s="28" t="s">
        <v>13</v>
      </c>
      <c r="B19" s="29"/>
      <c r="C19" s="30">
        <v>511</v>
      </c>
      <c r="D19" s="30">
        <v>350</v>
      </c>
      <c r="E19" s="242">
        <f t="shared" si="2"/>
        <v>-31.506849315068497</v>
      </c>
      <c r="F19" s="30">
        <v>3939</v>
      </c>
      <c r="G19" s="31">
        <v>4604</v>
      </c>
      <c r="H19" s="242">
        <f t="shared" si="0"/>
        <v>16.882457476516887</v>
      </c>
      <c r="I19" s="30">
        <f t="shared" si="3"/>
        <v>4450</v>
      </c>
      <c r="J19" s="32">
        <f t="shared" si="4"/>
        <v>4954</v>
      </c>
      <c r="K19" s="249">
        <f t="shared" si="1"/>
        <v>11.325842696629218</v>
      </c>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ht="13.5" customHeight="1">
      <c r="A20" s="34" t="s">
        <v>14</v>
      </c>
      <c r="B20" s="35"/>
      <c r="C20" s="36">
        <f>SUM(C12:C14,C18:C19)</f>
        <v>3473</v>
      </c>
      <c r="D20" s="36">
        <f>SUM(D12:D14,D18:D19)</f>
        <v>3324</v>
      </c>
      <c r="E20" s="243">
        <f t="shared" si="2"/>
        <v>-4.2902389864670321</v>
      </c>
      <c r="F20" s="36">
        <f>SUM(F12:F14,F18:F19)</f>
        <v>14873</v>
      </c>
      <c r="G20" s="36">
        <f>SUM(G12:G14,G18:G19)</f>
        <v>15269</v>
      </c>
      <c r="H20" s="243">
        <f t="shared" si="0"/>
        <v>2.6625428629059478</v>
      </c>
      <c r="I20" s="36">
        <f t="shared" si="3"/>
        <v>18346</v>
      </c>
      <c r="J20" s="36">
        <f t="shared" si="4"/>
        <v>18593</v>
      </c>
      <c r="K20" s="250">
        <f t="shared" si="1"/>
        <v>1.3463425269813589</v>
      </c>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ht="12" customHeight="1">
      <c r="A21" s="46" t="s">
        <v>15</v>
      </c>
      <c r="B21" s="185"/>
      <c r="C21" s="70"/>
      <c r="D21" s="70"/>
      <c r="E21" s="244"/>
      <c r="F21" s="70"/>
      <c r="G21" s="70"/>
      <c r="H21" s="244"/>
      <c r="I21" s="70"/>
      <c r="J21" s="70"/>
      <c r="K21" s="251"/>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ht="12" customHeight="1">
      <c r="A22" s="47"/>
      <c r="B22" s="185"/>
      <c r="C22" s="70"/>
      <c r="D22" s="70"/>
      <c r="E22" s="244"/>
      <c r="F22" s="70"/>
      <c r="G22" s="70"/>
      <c r="H22" s="244"/>
      <c r="I22" s="70"/>
      <c r="J22" s="70"/>
      <c r="K22" s="251"/>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ht="11.9" customHeight="1">
      <c r="A23" s="16" t="s">
        <v>107</v>
      </c>
      <c r="B23" s="20"/>
      <c r="C23" s="38">
        <v>21</v>
      </c>
      <c r="D23" s="38">
        <v>5</v>
      </c>
      <c r="E23" s="240">
        <f t="shared" ref="E23:E66" si="5">IF(C23=D23,"-",IF((C23=0),"##",IF(ABS((D23/C23-1)*100)&gt;=500,"##",(D23/C23-1)*100)))</f>
        <v>-76.19047619047619</v>
      </c>
      <c r="F23" s="18">
        <v>113</v>
      </c>
      <c r="G23" s="19">
        <v>11</v>
      </c>
      <c r="H23" s="240">
        <f t="shared" ref="H23:H66" si="6">IF(F23=G23,"-",IF((F23=0),"##",IF(ABS((G23/F23-1)*100)&gt;=500,"##",(G23/F23-1)*100)))</f>
        <v>-90.265486725663706</v>
      </c>
      <c r="I23" s="18">
        <f t="shared" ref="I23:I66" si="7">C23+F23</f>
        <v>134</v>
      </c>
      <c r="J23" s="18">
        <f t="shared" ref="I23:J66" si="8">D23+G23</f>
        <v>16</v>
      </c>
      <c r="K23" s="252">
        <f t="shared" ref="K23:K66" si="9">IF(I23=J23,"-",IF((I23=0),"##",IF(ABS((J23/I23-1)*100)&gt;=500,"##",(J23/I23-1)*100)))</f>
        <v>-88.059701492537314</v>
      </c>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ht="11.9" customHeight="1">
      <c r="A24" s="22" t="s">
        <v>16</v>
      </c>
      <c r="B24" s="26"/>
      <c r="C24" s="39">
        <v>27</v>
      </c>
      <c r="D24" s="39">
        <v>84</v>
      </c>
      <c r="E24" s="245">
        <f t="shared" si="5"/>
        <v>211.11111111111111</v>
      </c>
      <c r="F24" s="24">
        <v>71</v>
      </c>
      <c r="G24" s="25">
        <v>17</v>
      </c>
      <c r="H24" s="240">
        <f t="shared" si="6"/>
        <v>-76.056338028169009</v>
      </c>
      <c r="I24" s="24">
        <f t="shared" si="7"/>
        <v>98</v>
      </c>
      <c r="J24" s="18">
        <f t="shared" si="8"/>
        <v>101</v>
      </c>
      <c r="K24" s="248">
        <f t="shared" si="9"/>
        <v>3.0612244897959107</v>
      </c>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ht="11.9" customHeight="1">
      <c r="A25" s="22" t="s">
        <v>166</v>
      </c>
      <c r="B25" s="26"/>
      <c r="C25" s="39">
        <v>13</v>
      </c>
      <c r="D25" s="39">
        <v>18</v>
      </c>
      <c r="E25" s="245">
        <f t="shared" si="5"/>
        <v>38.46153846153846</v>
      </c>
      <c r="F25" s="39">
        <v>5</v>
      </c>
      <c r="G25" s="25">
        <v>4</v>
      </c>
      <c r="H25" s="240">
        <f t="shared" si="6"/>
        <v>-19.999999999999996</v>
      </c>
      <c r="I25" s="39">
        <f t="shared" si="8"/>
        <v>18</v>
      </c>
      <c r="J25" s="18">
        <f t="shared" si="8"/>
        <v>22</v>
      </c>
      <c r="K25" s="245">
        <f t="shared" si="9"/>
        <v>22.222222222222232</v>
      </c>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ht="11.9" customHeight="1">
      <c r="A26" s="22" t="s">
        <v>17</v>
      </c>
      <c r="B26" s="26"/>
      <c r="C26" s="39">
        <v>65</v>
      </c>
      <c r="D26" s="39">
        <v>42</v>
      </c>
      <c r="E26" s="245">
        <f t="shared" si="5"/>
        <v>-35.38461538461538</v>
      </c>
      <c r="F26" s="24">
        <v>33</v>
      </c>
      <c r="G26" s="25">
        <v>54</v>
      </c>
      <c r="H26" s="240">
        <f t="shared" si="6"/>
        <v>63.636363636363647</v>
      </c>
      <c r="I26" s="24">
        <f t="shared" si="7"/>
        <v>98</v>
      </c>
      <c r="J26" s="18">
        <f t="shared" si="8"/>
        <v>96</v>
      </c>
      <c r="K26" s="248">
        <f t="shared" si="9"/>
        <v>-2.0408163265306145</v>
      </c>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row>
    <row r="27" spans="1:256" ht="11.9" customHeight="1">
      <c r="A27" s="183" t="s">
        <v>18</v>
      </c>
      <c r="B27" s="26"/>
      <c r="C27" s="24">
        <v>410</v>
      </c>
      <c r="D27" s="39">
        <v>538</v>
      </c>
      <c r="E27" s="245">
        <f t="shared" si="5"/>
        <v>31.219512195121958</v>
      </c>
      <c r="F27" s="24">
        <v>670</v>
      </c>
      <c r="G27" s="25">
        <v>955</v>
      </c>
      <c r="H27" s="240">
        <f t="shared" si="6"/>
        <v>42.537313432835823</v>
      </c>
      <c r="I27" s="24">
        <f t="shared" si="7"/>
        <v>1080</v>
      </c>
      <c r="J27" s="18">
        <f t="shared" si="8"/>
        <v>1493</v>
      </c>
      <c r="K27" s="248">
        <f t="shared" si="9"/>
        <v>38.240740740740733</v>
      </c>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row>
    <row r="28" spans="1:256" ht="11.9" customHeight="1">
      <c r="A28" s="183" t="s">
        <v>160</v>
      </c>
      <c r="B28" s="26"/>
      <c r="C28" s="24">
        <v>19</v>
      </c>
      <c r="D28" s="39">
        <v>10</v>
      </c>
      <c r="E28" s="245">
        <f t="shared" si="5"/>
        <v>-47.368421052631582</v>
      </c>
      <c r="F28" s="24">
        <v>10</v>
      </c>
      <c r="G28" s="25">
        <v>70</v>
      </c>
      <c r="H28" s="240" t="str">
        <f t="shared" si="6"/>
        <v>##</v>
      </c>
      <c r="I28" s="24">
        <f t="shared" ref="I28" si="10">C28+F28</f>
        <v>29</v>
      </c>
      <c r="J28" s="18">
        <f t="shared" si="8"/>
        <v>80</v>
      </c>
      <c r="K28" s="248">
        <f t="shared" ref="K28" si="11">IF(I28=J28,"-",IF((I28=0),"##",IF(ABS((J28/I28-1)*100)&gt;=500,"##",(J28/I28-1)*100)))</f>
        <v>175.86206896551727</v>
      </c>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row>
    <row r="29" spans="1:256" ht="11.9" customHeight="1">
      <c r="A29" s="183" t="s">
        <v>161</v>
      </c>
      <c r="B29" s="26"/>
      <c r="C29" s="39">
        <v>13</v>
      </c>
      <c r="D29" s="39">
        <v>20</v>
      </c>
      <c r="E29" s="245">
        <f t="shared" si="5"/>
        <v>53.846153846153854</v>
      </c>
      <c r="F29" s="24">
        <v>34</v>
      </c>
      <c r="G29" s="25">
        <v>60</v>
      </c>
      <c r="H29" s="240">
        <f t="shared" si="6"/>
        <v>76.470588235294116</v>
      </c>
      <c r="I29" s="39">
        <f t="shared" ref="I29:I59" si="12">C29+F29</f>
        <v>47</v>
      </c>
      <c r="J29" s="18">
        <f t="shared" si="8"/>
        <v>80</v>
      </c>
      <c r="K29" s="248">
        <f t="shared" ref="K29:K59" si="13">IF(I29=J29,"-",IF((I29=0),"##",IF(ABS((J29/I29-1)*100)&gt;=500,"##",(J29/I29-1)*100)))</f>
        <v>70.212765957446805</v>
      </c>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row>
    <row r="30" spans="1:256" ht="11.9" customHeight="1">
      <c r="A30" s="183" t="s">
        <v>19</v>
      </c>
      <c r="B30" s="26"/>
      <c r="C30" s="39">
        <v>310</v>
      </c>
      <c r="D30" s="39">
        <v>513</v>
      </c>
      <c r="E30" s="245">
        <f t="shared" si="5"/>
        <v>65.483870967741936</v>
      </c>
      <c r="F30" s="24">
        <v>464</v>
      </c>
      <c r="G30" s="25">
        <v>1244</v>
      </c>
      <c r="H30" s="240">
        <f t="shared" si="6"/>
        <v>168.10344827586206</v>
      </c>
      <c r="I30" s="39">
        <f t="shared" si="12"/>
        <v>774</v>
      </c>
      <c r="J30" s="18">
        <f t="shared" si="8"/>
        <v>1757</v>
      </c>
      <c r="K30" s="248">
        <f t="shared" si="13"/>
        <v>127.00258397932815</v>
      </c>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row>
    <row r="31" spans="1:256" ht="11.9" customHeight="1">
      <c r="A31" s="183" t="s">
        <v>162</v>
      </c>
      <c r="B31" s="26"/>
      <c r="C31" s="24">
        <v>8</v>
      </c>
      <c r="D31" s="39">
        <v>29</v>
      </c>
      <c r="E31" s="245">
        <f t="shared" si="5"/>
        <v>262.5</v>
      </c>
      <c r="F31" s="24">
        <v>30</v>
      </c>
      <c r="G31" s="25">
        <v>2</v>
      </c>
      <c r="H31" s="240">
        <f t="shared" si="6"/>
        <v>-93.333333333333329</v>
      </c>
      <c r="I31" s="24">
        <f t="shared" si="12"/>
        <v>38</v>
      </c>
      <c r="J31" s="18">
        <f t="shared" si="8"/>
        <v>31</v>
      </c>
      <c r="K31" s="248">
        <f t="shared" si="13"/>
        <v>-18.421052631578949</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ht="11.9" customHeight="1">
      <c r="A32" s="183" t="s">
        <v>105</v>
      </c>
      <c r="B32" s="26"/>
      <c r="C32" s="24">
        <v>19</v>
      </c>
      <c r="D32" s="39">
        <v>1</v>
      </c>
      <c r="E32" s="245">
        <f t="shared" si="5"/>
        <v>-94.736842105263165</v>
      </c>
      <c r="F32" s="24">
        <v>19</v>
      </c>
      <c r="G32" s="25">
        <v>2</v>
      </c>
      <c r="H32" s="240">
        <f t="shared" si="6"/>
        <v>-89.473684210526315</v>
      </c>
      <c r="I32" s="24">
        <f t="shared" si="12"/>
        <v>38</v>
      </c>
      <c r="J32" s="18">
        <f t="shared" si="8"/>
        <v>3</v>
      </c>
      <c r="K32" s="248">
        <f t="shared" si="13"/>
        <v>-92.10526315789474</v>
      </c>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56" ht="11.9" customHeight="1">
      <c r="A33" s="183" t="s">
        <v>20</v>
      </c>
      <c r="B33" s="26"/>
      <c r="C33" s="39">
        <v>3</v>
      </c>
      <c r="D33" s="39">
        <v>6</v>
      </c>
      <c r="E33" s="245">
        <f t="shared" si="5"/>
        <v>100</v>
      </c>
      <c r="F33" s="24">
        <v>13</v>
      </c>
      <c r="G33" s="25">
        <v>136</v>
      </c>
      <c r="H33" s="240" t="str">
        <f t="shared" si="6"/>
        <v>##</v>
      </c>
      <c r="I33" s="39">
        <f t="shared" si="12"/>
        <v>16</v>
      </c>
      <c r="J33" s="18">
        <f t="shared" si="8"/>
        <v>142</v>
      </c>
      <c r="K33" s="248" t="str">
        <f t="shared" si="13"/>
        <v>##</v>
      </c>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ht="11.9" customHeight="1">
      <c r="A34" s="183" t="s">
        <v>21</v>
      </c>
      <c r="B34" s="26"/>
      <c r="C34" s="24">
        <v>56</v>
      </c>
      <c r="D34" s="39">
        <v>94</v>
      </c>
      <c r="E34" s="245">
        <f t="shared" si="5"/>
        <v>67.857142857142861</v>
      </c>
      <c r="F34" s="24">
        <v>196</v>
      </c>
      <c r="G34" s="25">
        <v>385</v>
      </c>
      <c r="H34" s="240">
        <f t="shared" si="6"/>
        <v>96.428571428571416</v>
      </c>
      <c r="I34" s="24">
        <f t="shared" si="12"/>
        <v>252</v>
      </c>
      <c r="J34" s="18">
        <f t="shared" si="8"/>
        <v>479</v>
      </c>
      <c r="K34" s="248">
        <f t="shared" si="13"/>
        <v>90.079365079365076</v>
      </c>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ht="11.9" customHeight="1">
      <c r="A35" s="183" t="s">
        <v>22</v>
      </c>
      <c r="B35" s="26"/>
      <c r="C35" s="24">
        <v>60</v>
      </c>
      <c r="D35" s="39">
        <v>28</v>
      </c>
      <c r="E35" s="245">
        <f t="shared" si="5"/>
        <v>-53.333333333333336</v>
      </c>
      <c r="F35" s="24">
        <v>83</v>
      </c>
      <c r="G35" s="25">
        <v>606</v>
      </c>
      <c r="H35" s="240" t="str">
        <f t="shared" si="6"/>
        <v>##</v>
      </c>
      <c r="I35" s="24">
        <f t="shared" si="12"/>
        <v>143</v>
      </c>
      <c r="J35" s="18">
        <f t="shared" si="8"/>
        <v>634</v>
      </c>
      <c r="K35" s="248">
        <f t="shared" si="13"/>
        <v>343.3566433566433</v>
      </c>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row>
    <row r="36" spans="1:256" ht="11.9" customHeight="1">
      <c r="A36" s="183" t="s">
        <v>163</v>
      </c>
      <c r="B36" s="26"/>
      <c r="C36" s="39">
        <v>2</v>
      </c>
      <c r="D36" s="39">
        <v>3</v>
      </c>
      <c r="E36" s="245">
        <f t="shared" si="5"/>
        <v>50</v>
      </c>
      <c r="F36" s="39">
        <v>64</v>
      </c>
      <c r="G36" s="25">
        <v>155</v>
      </c>
      <c r="H36" s="240">
        <f t="shared" si="6"/>
        <v>142.1875</v>
      </c>
      <c r="I36" s="39">
        <f t="shared" si="12"/>
        <v>66</v>
      </c>
      <c r="J36" s="18">
        <f t="shared" si="8"/>
        <v>158</v>
      </c>
      <c r="K36" s="543">
        <f t="shared" si="13"/>
        <v>139.39393939393941</v>
      </c>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ht="11.9" customHeight="1">
      <c r="A37" s="183" t="s">
        <v>23</v>
      </c>
      <c r="B37" s="26"/>
      <c r="C37" s="24">
        <v>54</v>
      </c>
      <c r="D37" s="39">
        <v>52</v>
      </c>
      <c r="E37" s="245">
        <f t="shared" si="5"/>
        <v>-3.703703703703709</v>
      </c>
      <c r="F37" s="24">
        <v>337</v>
      </c>
      <c r="G37" s="25">
        <v>329</v>
      </c>
      <c r="H37" s="240">
        <f t="shared" si="6"/>
        <v>-2.3738872403560873</v>
      </c>
      <c r="I37" s="24">
        <f t="shared" si="12"/>
        <v>391</v>
      </c>
      <c r="J37" s="18">
        <f t="shared" si="8"/>
        <v>381</v>
      </c>
      <c r="K37" s="248">
        <f t="shared" si="13"/>
        <v>-2.5575447570332477</v>
      </c>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ht="11.9" customHeight="1">
      <c r="A38" s="183" t="s">
        <v>24</v>
      </c>
      <c r="B38" s="26"/>
      <c r="C38" s="39">
        <v>3</v>
      </c>
      <c r="D38" s="39">
        <v>38</v>
      </c>
      <c r="E38" s="245" t="str">
        <f t="shared" si="5"/>
        <v>##</v>
      </c>
      <c r="F38" s="24">
        <v>0</v>
      </c>
      <c r="G38" s="25">
        <v>8</v>
      </c>
      <c r="H38" s="240" t="str">
        <f t="shared" si="6"/>
        <v>##</v>
      </c>
      <c r="I38" s="39">
        <f t="shared" si="12"/>
        <v>3</v>
      </c>
      <c r="J38" s="18">
        <f t="shared" si="8"/>
        <v>46</v>
      </c>
      <c r="K38" s="248" t="str">
        <f t="shared" si="13"/>
        <v>##</v>
      </c>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ht="36.75" customHeight="1">
      <c r="A39" s="643" t="s">
        <v>106</v>
      </c>
      <c r="B39" s="448"/>
      <c r="C39" s="24">
        <v>39</v>
      </c>
      <c r="D39" s="39">
        <v>47</v>
      </c>
      <c r="E39" s="245">
        <f t="shared" si="5"/>
        <v>20.512820512820507</v>
      </c>
      <c r="F39" s="24">
        <v>630</v>
      </c>
      <c r="G39" s="25">
        <v>1460</v>
      </c>
      <c r="H39" s="240">
        <f t="shared" si="6"/>
        <v>131.74603174603178</v>
      </c>
      <c r="I39" s="24">
        <f t="shared" si="12"/>
        <v>669</v>
      </c>
      <c r="J39" s="18">
        <f t="shared" si="8"/>
        <v>1507</v>
      </c>
      <c r="K39" s="248">
        <f t="shared" si="13"/>
        <v>125.26158445440956</v>
      </c>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ht="11.9" customHeight="1">
      <c r="A40" s="644" t="s">
        <v>117</v>
      </c>
      <c r="B40" s="343"/>
      <c r="C40" s="24">
        <v>15</v>
      </c>
      <c r="D40" s="39">
        <v>20</v>
      </c>
      <c r="E40" s="245">
        <f t="shared" si="5"/>
        <v>33.333333333333329</v>
      </c>
      <c r="F40" s="24">
        <v>39</v>
      </c>
      <c r="G40" s="25">
        <v>7</v>
      </c>
      <c r="H40" s="240">
        <f t="shared" si="6"/>
        <v>-82.051282051282044</v>
      </c>
      <c r="I40" s="24">
        <f t="shared" si="12"/>
        <v>54</v>
      </c>
      <c r="J40" s="18">
        <f t="shared" si="8"/>
        <v>27</v>
      </c>
      <c r="K40" s="248">
        <f t="shared" si="13"/>
        <v>-50</v>
      </c>
      <c r="L40" s="544"/>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ht="11.9" customHeight="1">
      <c r="A41" s="183" t="s">
        <v>25</v>
      </c>
      <c r="B41" s="26"/>
      <c r="C41" s="40">
        <v>66</v>
      </c>
      <c r="D41" s="39">
        <v>32</v>
      </c>
      <c r="E41" s="245">
        <f t="shared" si="5"/>
        <v>-51.515151515151516</v>
      </c>
      <c r="F41" s="24">
        <v>140</v>
      </c>
      <c r="G41" s="25">
        <v>40</v>
      </c>
      <c r="H41" s="240">
        <f t="shared" si="6"/>
        <v>-71.428571428571431</v>
      </c>
      <c r="I41" s="40">
        <f t="shared" si="12"/>
        <v>206</v>
      </c>
      <c r="J41" s="18">
        <f t="shared" si="8"/>
        <v>72</v>
      </c>
      <c r="K41" s="248">
        <f t="shared" si="13"/>
        <v>-65.048543689320383</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ht="11.9" customHeight="1">
      <c r="A42" s="183" t="s">
        <v>26</v>
      </c>
      <c r="B42" s="26"/>
      <c r="C42" s="24">
        <v>16</v>
      </c>
      <c r="D42" s="39">
        <v>26</v>
      </c>
      <c r="E42" s="245">
        <f t="shared" si="5"/>
        <v>62.5</v>
      </c>
      <c r="F42" s="24">
        <v>41</v>
      </c>
      <c r="G42" s="25">
        <v>216</v>
      </c>
      <c r="H42" s="240">
        <f t="shared" si="6"/>
        <v>426.82926829268297</v>
      </c>
      <c r="I42" s="24">
        <f t="shared" si="12"/>
        <v>57</v>
      </c>
      <c r="J42" s="18">
        <f t="shared" si="8"/>
        <v>242</v>
      </c>
      <c r="K42" s="248">
        <f t="shared" si="13"/>
        <v>324.56140350877195</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row>
    <row r="43" spans="1:256" ht="11.9" customHeight="1">
      <c r="A43" s="183" t="s">
        <v>27</v>
      </c>
      <c r="B43" s="26"/>
      <c r="C43" s="39">
        <v>62</v>
      </c>
      <c r="D43" s="39">
        <v>39</v>
      </c>
      <c r="E43" s="245">
        <f t="shared" si="5"/>
        <v>-37.096774193548384</v>
      </c>
      <c r="F43" s="24">
        <v>914</v>
      </c>
      <c r="G43" s="25">
        <v>1690</v>
      </c>
      <c r="H43" s="240">
        <f t="shared" si="6"/>
        <v>84.901531728665219</v>
      </c>
      <c r="I43" s="39">
        <f t="shared" si="12"/>
        <v>976</v>
      </c>
      <c r="J43" s="18">
        <f t="shared" si="8"/>
        <v>1729</v>
      </c>
      <c r="K43" s="248">
        <f t="shared" si="13"/>
        <v>77.151639344262307</v>
      </c>
      <c r="L43" s="8"/>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row>
    <row r="44" spans="1:256" ht="11.9" customHeight="1">
      <c r="A44" s="183" t="s">
        <v>164</v>
      </c>
      <c r="B44" s="26"/>
      <c r="C44" s="24">
        <v>15</v>
      </c>
      <c r="D44" s="39">
        <v>5</v>
      </c>
      <c r="E44" s="245">
        <f t="shared" si="5"/>
        <v>-66.666666666666671</v>
      </c>
      <c r="F44" s="24">
        <v>106</v>
      </c>
      <c r="G44" s="25">
        <v>13</v>
      </c>
      <c r="H44" s="240">
        <f t="shared" si="6"/>
        <v>-87.735849056603783</v>
      </c>
      <c r="I44" s="24">
        <f t="shared" si="12"/>
        <v>121</v>
      </c>
      <c r="J44" s="18">
        <f t="shared" si="8"/>
        <v>18</v>
      </c>
      <c r="K44" s="248">
        <f t="shared" si="13"/>
        <v>-85.123966942148769</v>
      </c>
      <c r="L44" s="8"/>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row>
    <row r="45" spans="1:256" ht="11.9" customHeight="1">
      <c r="A45" s="183" t="s">
        <v>28</v>
      </c>
      <c r="B45" s="26"/>
      <c r="C45" s="24">
        <v>25</v>
      </c>
      <c r="D45" s="39">
        <v>22</v>
      </c>
      <c r="E45" s="245">
        <f t="shared" si="5"/>
        <v>-12</v>
      </c>
      <c r="F45" s="24">
        <v>44</v>
      </c>
      <c r="G45" s="25">
        <v>19</v>
      </c>
      <c r="H45" s="240">
        <f t="shared" si="6"/>
        <v>-56.818181818181813</v>
      </c>
      <c r="I45" s="24">
        <f t="shared" si="12"/>
        <v>69</v>
      </c>
      <c r="J45" s="18">
        <f t="shared" si="8"/>
        <v>41</v>
      </c>
      <c r="K45" s="248">
        <f t="shared" si="13"/>
        <v>-40.579710144927539</v>
      </c>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row>
    <row r="46" spans="1:256" ht="11.9" customHeight="1">
      <c r="A46" s="183" t="s">
        <v>29</v>
      </c>
      <c r="B46" s="26"/>
      <c r="C46" s="107">
        <f>SUM(C47:C48)</f>
        <v>116</v>
      </c>
      <c r="D46" s="107">
        <f>SUM(D47:D48)</f>
        <v>130</v>
      </c>
      <c r="E46" s="636">
        <f t="shared" si="5"/>
        <v>12.06896551724137</v>
      </c>
      <c r="F46" s="637">
        <f>SUM(F47:F48)</f>
        <v>201</v>
      </c>
      <c r="G46" s="375">
        <f>SUM(G47:G48)</f>
        <v>690</v>
      </c>
      <c r="H46" s="638">
        <f t="shared" si="6"/>
        <v>243.28358208955225</v>
      </c>
      <c r="I46" s="637">
        <f t="shared" si="12"/>
        <v>317</v>
      </c>
      <c r="J46" s="639">
        <f t="shared" si="8"/>
        <v>820</v>
      </c>
      <c r="K46" s="640">
        <f t="shared" si="13"/>
        <v>158.67507886435331</v>
      </c>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row>
    <row r="47" spans="1:256" ht="11.9" customHeight="1">
      <c r="A47" s="183" t="s">
        <v>30</v>
      </c>
      <c r="B47" s="26"/>
      <c r="C47" s="24">
        <v>1</v>
      </c>
      <c r="D47" s="39">
        <v>14</v>
      </c>
      <c r="E47" s="245" t="str">
        <f t="shared" si="5"/>
        <v>##</v>
      </c>
      <c r="F47" s="24">
        <v>0</v>
      </c>
      <c r="G47" s="25">
        <v>6</v>
      </c>
      <c r="H47" s="240" t="str">
        <f t="shared" si="6"/>
        <v>##</v>
      </c>
      <c r="I47" s="24">
        <f t="shared" si="12"/>
        <v>1</v>
      </c>
      <c r="J47" s="18">
        <f t="shared" si="8"/>
        <v>20</v>
      </c>
      <c r="K47" s="248" t="str">
        <f t="shared" si="13"/>
        <v>##</v>
      </c>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row>
    <row r="48" spans="1:256" ht="11.9" customHeight="1">
      <c r="A48" s="183" t="s">
        <v>31</v>
      </c>
      <c r="B48" s="26"/>
      <c r="C48" s="24">
        <v>115</v>
      </c>
      <c r="D48" s="39">
        <v>116</v>
      </c>
      <c r="E48" s="245">
        <f t="shared" si="5"/>
        <v>0.86956521739129933</v>
      </c>
      <c r="F48" s="24">
        <v>201</v>
      </c>
      <c r="G48" s="25">
        <v>684</v>
      </c>
      <c r="H48" s="240">
        <f t="shared" si="6"/>
        <v>240.29850746268659</v>
      </c>
      <c r="I48" s="24">
        <f t="shared" si="12"/>
        <v>316</v>
      </c>
      <c r="J48" s="18">
        <f t="shared" si="8"/>
        <v>800</v>
      </c>
      <c r="K48" s="248">
        <f t="shared" si="13"/>
        <v>153.16455696202533</v>
      </c>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row>
    <row r="49" spans="1:256" ht="11.9" customHeight="1">
      <c r="A49" s="183" t="s">
        <v>32</v>
      </c>
      <c r="B49" s="26"/>
      <c r="C49" s="24">
        <v>11</v>
      </c>
      <c r="D49" s="39">
        <v>29</v>
      </c>
      <c r="E49" s="245">
        <f t="shared" si="5"/>
        <v>163.63636363636363</v>
      </c>
      <c r="F49" s="24">
        <v>0</v>
      </c>
      <c r="G49" s="25">
        <v>32</v>
      </c>
      <c r="H49" s="240" t="str">
        <f t="shared" si="6"/>
        <v>##</v>
      </c>
      <c r="I49" s="24">
        <f t="shared" si="12"/>
        <v>11</v>
      </c>
      <c r="J49" s="18">
        <f t="shared" si="8"/>
        <v>61</v>
      </c>
      <c r="K49" s="248">
        <f t="shared" si="13"/>
        <v>454.54545454545456</v>
      </c>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row>
    <row r="50" spans="1:256" ht="11.9" customHeight="1">
      <c r="A50" s="183" t="s">
        <v>33</v>
      </c>
      <c r="B50" s="26"/>
      <c r="C50" s="24">
        <v>45</v>
      </c>
      <c r="D50" s="39">
        <v>21</v>
      </c>
      <c r="E50" s="245">
        <f t="shared" si="5"/>
        <v>-53.333333333333336</v>
      </c>
      <c r="F50" s="24">
        <v>303</v>
      </c>
      <c r="G50" s="25">
        <v>80</v>
      </c>
      <c r="H50" s="240">
        <f t="shared" si="6"/>
        <v>-73.597359735973598</v>
      </c>
      <c r="I50" s="24">
        <f t="shared" si="12"/>
        <v>348</v>
      </c>
      <c r="J50" s="18">
        <f t="shared" si="8"/>
        <v>101</v>
      </c>
      <c r="K50" s="248">
        <f t="shared" si="13"/>
        <v>-70.977011494252878</v>
      </c>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row>
    <row r="51" spans="1:256" ht="11.9" customHeight="1">
      <c r="A51" s="183" t="s">
        <v>165</v>
      </c>
      <c r="B51" s="26"/>
      <c r="C51" s="24">
        <v>0</v>
      </c>
      <c r="D51" s="39">
        <v>9</v>
      </c>
      <c r="E51" s="245" t="str">
        <f t="shared" si="5"/>
        <v>##</v>
      </c>
      <c r="F51" s="24">
        <v>16</v>
      </c>
      <c r="G51" s="25">
        <v>0</v>
      </c>
      <c r="H51" s="240">
        <f t="shared" si="6"/>
        <v>-100</v>
      </c>
      <c r="I51" s="24">
        <f t="shared" si="12"/>
        <v>16</v>
      </c>
      <c r="J51" s="18">
        <f t="shared" si="8"/>
        <v>9</v>
      </c>
      <c r="K51" s="248">
        <f t="shared" si="13"/>
        <v>-43.75</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row>
    <row r="52" spans="1:256" ht="11.9" customHeight="1">
      <c r="A52" s="183" t="s">
        <v>34</v>
      </c>
      <c r="B52" s="26"/>
      <c r="C52" s="24">
        <v>14</v>
      </c>
      <c r="D52" s="39">
        <v>20</v>
      </c>
      <c r="E52" s="245">
        <f t="shared" si="5"/>
        <v>42.857142857142861</v>
      </c>
      <c r="F52" s="24">
        <v>33</v>
      </c>
      <c r="G52" s="25">
        <v>184</v>
      </c>
      <c r="H52" s="240">
        <f t="shared" si="6"/>
        <v>457.57575757575762</v>
      </c>
      <c r="I52" s="24">
        <f t="shared" si="12"/>
        <v>47</v>
      </c>
      <c r="J52" s="18">
        <f t="shared" si="8"/>
        <v>204</v>
      </c>
      <c r="K52" s="248">
        <f t="shared" si="13"/>
        <v>334.04255319148933</v>
      </c>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row>
    <row r="53" spans="1:256" ht="11.9" customHeight="1">
      <c r="A53" s="183" t="s">
        <v>35</v>
      </c>
      <c r="B53" s="26"/>
      <c r="C53" s="24">
        <v>2</v>
      </c>
      <c r="D53" s="39">
        <v>12</v>
      </c>
      <c r="E53" s="245" t="str">
        <f t="shared" si="5"/>
        <v>##</v>
      </c>
      <c r="F53" s="24">
        <v>2</v>
      </c>
      <c r="G53" s="25">
        <v>200</v>
      </c>
      <c r="H53" s="240" t="str">
        <f t="shared" si="6"/>
        <v>##</v>
      </c>
      <c r="I53" s="24">
        <f t="shared" si="12"/>
        <v>4</v>
      </c>
      <c r="J53" s="18">
        <f t="shared" si="8"/>
        <v>212</v>
      </c>
      <c r="K53" s="248" t="str">
        <f t="shared" si="13"/>
        <v>##</v>
      </c>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row>
    <row r="54" spans="1:256" ht="11.9" customHeight="1">
      <c r="A54" s="183" t="s">
        <v>103</v>
      </c>
      <c r="B54" s="26"/>
      <c r="C54" s="24">
        <v>92</v>
      </c>
      <c r="D54" s="39">
        <v>39</v>
      </c>
      <c r="E54" s="245">
        <f t="shared" si="5"/>
        <v>-57.608695652173914</v>
      </c>
      <c r="F54" s="24">
        <v>141</v>
      </c>
      <c r="G54" s="25">
        <v>31</v>
      </c>
      <c r="H54" s="240">
        <f t="shared" si="6"/>
        <v>-78.01418439716312</v>
      </c>
      <c r="I54" s="24">
        <f t="shared" si="12"/>
        <v>233</v>
      </c>
      <c r="J54" s="18">
        <f t="shared" si="8"/>
        <v>70</v>
      </c>
      <c r="K54" s="248">
        <f t="shared" si="13"/>
        <v>-69.957081545064369</v>
      </c>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row>
    <row r="55" spans="1:256" ht="11.9" customHeight="1">
      <c r="A55" s="183" t="s">
        <v>36</v>
      </c>
      <c r="B55" s="26"/>
      <c r="C55" s="39">
        <v>15</v>
      </c>
      <c r="D55" s="39">
        <v>22</v>
      </c>
      <c r="E55" s="245">
        <f t="shared" si="5"/>
        <v>46.666666666666657</v>
      </c>
      <c r="F55" s="24">
        <v>0</v>
      </c>
      <c r="G55" s="25">
        <v>44</v>
      </c>
      <c r="H55" s="240" t="str">
        <f t="shared" si="6"/>
        <v>##</v>
      </c>
      <c r="I55" s="24">
        <f t="shared" si="12"/>
        <v>15</v>
      </c>
      <c r="J55" s="18">
        <f t="shared" si="8"/>
        <v>66</v>
      </c>
      <c r="K55" s="248">
        <f t="shared" si="13"/>
        <v>340.00000000000006</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row>
    <row r="56" spans="1:256" ht="11.9" customHeight="1">
      <c r="A56" s="183" t="s">
        <v>104</v>
      </c>
      <c r="B56" s="26"/>
      <c r="C56" s="24">
        <v>61</v>
      </c>
      <c r="D56" s="39">
        <v>39</v>
      </c>
      <c r="E56" s="245">
        <f t="shared" si="5"/>
        <v>-36.065573770491795</v>
      </c>
      <c r="F56" s="24">
        <v>88</v>
      </c>
      <c r="G56" s="25">
        <v>20</v>
      </c>
      <c r="H56" s="240">
        <f t="shared" si="6"/>
        <v>-77.272727272727266</v>
      </c>
      <c r="I56" s="24">
        <f t="shared" si="12"/>
        <v>149</v>
      </c>
      <c r="J56" s="18">
        <f t="shared" si="8"/>
        <v>59</v>
      </c>
      <c r="K56" s="248">
        <f t="shared" si="13"/>
        <v>-60.402684563758392</v>
      </c>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row>
    <row r="57" spans="1:256" ht="11.9" customHeight="1">
      <c r="A57" s="183" t="s">
        <v>37</v>
      </c>
      <c r="B57" s="26"/>
      <c r="C57" s="24">
        <v>41</v>
      </c>
      <c r="D57" s="39">
        <v>58</v>
      </c>
      <c r="E57" s="245">
        <f t="shared" si="5"/>
        <v>41.463414634146332</v>
      </c>
      <c r="F57" s="24">
        <v>129</v>
      </c>
      <c r="G57" s="25">
        <v>163</v>
      </c>
      <c r="H57" s="240">
        <f t="shared" si="6"/>
        <v>26.356589147286826</v>
      </c>
      <c r="I57" s="24">
        <f t="shared" si="12"/>
        <v>170</v>
      </c>
      <c r="J57" s="18">
        <f t="shared" si="8"/>
        <v>221</v>
      </c>
      <c r="K57" s="248">
        <f t="shared" si="13"/>
        <v>30.000000000000004</v>
      </c>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row>
    <row r="58" spans="1:256" ht="11.9" customHeight="1">
      <c r="A58" s="183" t="s">
        <v>38</v>
      </c>
      <c r="B58" s="26"/>
      <c r="C58" s="24">
        <v>19</v>
      </c>
      <c r="D58" s="39">
        <v>13</v>
      </c>
      <c r="E58" s="245">
        <f t="shared" si="5"/>
        <v>-31.578947368421051</v>
      </c>
      <c r="F58" s="24">
        <v>86</v>
      </c>
      <c r="G58" s="25">
        <v>98</v>
      </c>
      <c r="H58" s="240">
        <f t="shared" si="6"/>
        <v>13.953488372093027</v>
      </c>
      <c r="I58" s="24">
        <f t="shared" si="12"/>
        <v>105</v>
      </c>
      <c r="J58" s="18">
        <f t="shared" si="8"/>
        <v>111</v>
      </c>
      <c r="K58" s="248">
        <f t="shared" si="13"/>
        <v>5.7142857142857162</v>
      </c>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row>
    <row r="59" spans="1:256" ht="11.9" customHeight="1">
      <c r="A59" s="22" t="s">
        <v>39</v>
      </c>
      <c r="B59" s="26"/>
      <c r="C59" s="30">
        <v>4</v>
      </c>
      <c r="D59" s="39">
        <v>5</v>
      </c>
      <c r="E59" s="245">
        <f t="shared" si="5"/>
        <v>25</v>
      </c>
      <c r="F59" s="30">
        <v>0</v>
      </c>
      <c r="G59" s="25">
        <v>4</v>
      </c>
      <c r="H59" s="240" t="str">
        <f t="shared" si="6"/>
        <v>##</v>
      </c>
      <c r="I59" s="30">
        <f t="shared" si="12"/>
        <v>4</v>
      </c>
      <c r="J59" s="18">
        <f t="shared" si="8"/>
        <v>9</v>
      </c>
      <c r="K59" s="249">
        <f t="shared" si="13"/>
        <v>125</v>
      </c>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row>
    <row r="60" spans="1:256" ht="11.9" customHeight="1">
      <c r="A60" s="22" t="s">
        <v>40</v>
      </c>
      <c r="B60" s="26"/>
      <c r="C60" s="39">
        <v>565</v>
      </c>
      <c r="D60" s="39">
        <v>329</v>
      </c>
      <c r="E60" s="245">
        <f t="shared" si="5"/>
        <v>-41.769911504424783</v>
      </c>
      <c r="F60" s="30">
        <v>5287</v>
      </c>
      <c r="G60" s="25">
        <v>1107</v>
      </c>
      <c r="H60" s="240">
        <f t="shared" si="6"/>
        <v>-79.061849820313981</v>
      </c>
      <c r="I60" s="30">
        <f t="shared" ref="I60:I65" si="14">C60+F60</f>
        <v>5852</v>
      </c>
      <c r="J60" s="18">
        <f t="shared" si="8"/>
        <v>1436</v>
      </c>
      <c r="K60" s="249">
        <f t="shared" ref="K60:K65" si="15">IF(I60=J60,"-",IF((I60=0),"##",IF(ABS((J60/I60-1)*100)&gt;=500,"##",(J60/I60-1)*100)))</f>
        <v>-75.461380724538614</v>
      </c>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row>
    <row r="61" spans="1:256" ht="11.9" customHeight="1">
      <c r="A61" s="22" t="s">
        <v>41</v>
      </c>
      <c r="B61" s="26"/>
      <c r="C61" s="39">
        <v>10</v>
      </c>
      <c r="D61" s="39">
        <v>4</v>
      </c>
      <c r="E61" s="245">
        <f t="shared" si="5"/>
        <v>-60</v>
      </c>
      <c r="F61" s="30">
        <v>115</v>
      </c>
      <c r="G61" s="25">
        <v>17</v>
      </c>
      <c r="H61" s="240">
        <f t="shared" si="6"/>
        <v>-85.217391304347828</v>
      </c>
      <c r="I61" s="30">
        <f t="shared" si="14"/>
        <v>125</v>
      </c>
      <c r="J61" s="18">
        <f t="shared" si="8"/>
        <v>21</v>
      </c>
      <c r="K61" s="249">
        <f t="shared" si="15"/>
        <v>-83.2</v>
      </c>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row>
    <row r="62" spans="1:256" ht="11.9" customHeight="1">
      <c r="A62" s="22" t="s">
        <v>42</v>
      </c>
      <c r="B62" s="26"/>
      <c r="C62" s="39">
        <v>256</v>
      </c>
      <c r="D62" s="39">
        <v>154</v>
      </c>
      <c r="E62" s="245">
        <f t="shared" si="5"/>
        <v>-39.84375</v>
      </c>
      <c r="F62" s="30">
        <v>2869</v>
      </c>
      <c r="G62" s="25">
        <v>3208</v>
      </c>
      <c r="H62" s="240">
        <f t="shared" si="6"/>
        <v>11.815963750435699</v>
      </c>
      <c r="I62" s="30">
        <f t="shared" si="14"/>
        <v>3125</v>
      </c>
      <c r="J62" s="18">
        <f t="shared" si="8"/>
        <v>3362</v>
      </c>
      <c r="K62" s="249">
        <f t="shared" si="15"/>
        <v>7.5839999999999907</v>
      </c>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row>
    <row r="63" spans="1:256" ht="11.9" customHeight="1">
      <c r="A63" s="22" t="s">
        <v>43</v>
      </c>
      <c r="B63" s="26"/>
      <c r="C63" s="39">
        <v>40</v>
      </c>
      <c r="D63" s="39">
        <v>27</v>
      </c>
      <c r="E63" s="245">
        <f t="shared" si="5"/>
        <v>-32.499999999999993</v>
      </c>
      <c r="F63" s="30">
        <v>230</v>
      </c>
      <c r="G63" s="25">
        <v>617</v>
      </c>
      <c r="H63" s="240">
        <f t="shared" si="6"/>
        <v>168.26086956521738</v>
      </c>
      <c r="I63" s="30">
        <f t="shared" si="14"/>
        <v>270</v>
      </c>
      <c r="J63" s="18">
        <f t="shared" si="8"/>
        <v>644</v>
      </c>
      <c r="K63" s="249">
        <f t="shared" si="15"/>
        <v>138.51851851851853</v>
      </c>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row>
    <row r="64" spans="1:256" ht="11.9" customHeight="1">
      <c r="A64" s="22" t="s">
        <v>44</v>
      </c>
      <c r="B64" s="26"/>
      <c r="C64" s="39">
        <v>38</v>
      </c>
      <c r="D64" s="39">
        <v>15</v>
      </c>
      <c r="E64" s="245">
        <f t="shared" si="5"/>
        <v>-60.526315789473685</v>
      </c>
      <c r="F64" s="30">
        <v>17</v>
      </c>
      <c r="G64" s="25">
        <v>12</v>
      </c>
      <c r="H64" s="240">
        <f t="shared" si="6"/>
        <v>-29.411764705882348</v>
      </c>
      <c r="I64" s="30">
        <f t="shared" si="14"/>
        <v>55</v>
      </c>
      <c r="J64" s="18">
        <f t="shared" si="8"/>
        <v>27</v>
      </c>
      <c r="K64" s="249">
        <f t="shared" si="15"/>
        <v>-50.909090909090907</v>
      </c>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row>
    <row r="65" spans="1:256" ht="11.9" customHeight="1">
      <c r="A65" s="28" t="s">
        <v>45</v>
      </c>
      <c r="B65" s="32"/>
      <c r="C65" s="39">
        <v>88</v>
      </c>
      <c r="D65" s="39">
        <v>104</v>
      </c>
      <c r="E65" s="245">
        <f t="shared" si="5"/>
        <v>18.181818181818187</v>
      </c>
      <c r="F65" s="30">
        <v>269</v>
      </c>
      <c r="G65" s="25">
        <v>305</v>
      </c>
      <c r="H65" s="240">
        <f t="shared" si="6"/>
        <v>13.382899628252787</v>
      </c>
      <c r="I65" s="30">
        <f t="shared" si="14"/>
        <v>357</v>
      </c>
      <c r="J65" s="18">
        <f t="shared" si="8"/>
        <v>409</v>
      </c>
      <c r="K65" s="249">
        <f t="shared" si="15"/>
        <v>14.565826330532206</v>
      </c>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row>
    <row r="66" spans="1:256" ht="12" customHeight="1" thickBot="1">
      <c r="A66" s="15" t="s">
        <v>46</v>
      </c>
      <c r="B66" s="42"/>
      <c r="C66" s="43">
        <f>SUM(C23:C46,C49:C65)</f>
        <v>2738</v>
      </c>
      <c r="D66" s="43">
        <f>SUM(D23:D46,D49:D65)</f>
        <v>2702</v>
      </c>
      <c r="E66" s="246">
        <f t="shared" si="5"/>
        <v>-1.3148283418553675</v>
      </c>
      <c r="F66" s="43">
        <f>SUM(F23:F46,F49:F65)</f>
        <v>13842</v>
      </c>
      <c r="G66" s="43">
        <f>SUM(G23:G46,G49:G65)</f>
        <v>14295</v>
      </c>
      <c r="H66" s="246">
        <f t="shared" si="6"/>
        <v>3.2726484612050299</v>
      </c>
      <c r="I66" s="43">
        <f t="shared" si="7"/>
        <v>16580</v>
      </c>
      <c r="J66" s="43">
        <f t="shared" si="8"/>
        <v>16997</v>
      </c>
      <c r="K66" s="253">
        <f t="shared" si="9"/>
        <v>2.5150784077201394</v>
      </c>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row>
    <row r="67" spans="1:256" ht="12" customHeight="1">
      <c r="A67" s="51" t="str">
        <f>Titles!$A$8</f>
        <v>1Data for 2021 and 2022 based on 2016 Census Definitions and data for 2023 based on 2021 Census Definitions.</v>
      </c>
      <c r="B67" s="286"/>
      <c r="C67" s="287"/>
      <c r="D67" s="287"/>
      <c r="E67" s="287"/>
      <c r="F67" s="51"/>
      <c r="G67" s="286"/>
      <c r="H67" s="286"/>
      <c r="I67" s="286"/>
      <c r="J67" s="286"/>
      <c r="K67" s="350"/>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row>
    <row r="68" spans="1:256" s="291" customFormat="1" ht="12" customHeight="1">
      <c r="A68" s="341" t="str">
        <f>Titles!$A$10</f>
        <v>Source: CMHC Starts and Completion Survey, Market Absorption Survey</v>
      </c>
      <c r="B68" s="292"/>
      <c r="C68" s="292"/>
      <c r="D68" s="292"/>
      <c r="E68" s="292"/>
      <c r="F68" s="341"/>
      <c r="G68" s="292"/>
      <c r="H68" s="292"/>
      <c r="I68" s="292"/>
      <c r="J68" s="292"/>
      <c r="K68" s="289"/>
      <c r="L68" s="290"/>
      <c r="M68" s="290"/>
      <c r="N68" s="290"/>
      <c r="O68" s="290"/>
      <c r="P68" s="290"/>
      <c r="Q68" s="290"/>
      <c r="R68" s="290"/>
      <c r="S68" s="290"/>
      <c r="T68" s="290"/>
      <c r="U68" s="290"/>
      <c r="V68" s="290"/>
      <c r="W68" s="290"/>
      <c r="X68" s="290"/>
      <c r="Y68" s="290"/>
      <c r="Z68" s="290"/>
      <c r="AA68" s="290"/>
      <c r="AB68" s="290"/>
      <c r="AC68" s="290"/>
      <c r="AD68" s="290"/>
      <c r="AE68" s="290"/>
      <c r="AF68" s="290"/>
      <c r="AG68" s="290"/>
      <c r="AH68" s="290"/>
      <c r="AI68" s="290"/>
      <c r="AJ68" s="290"/>
      <c r="AK68" s="290"/>
      <c r="AL68" s="290"/>
      <c r="AM68" s="290"/>
      <c r="AN68" s="290"/>
      <c r="AO68" s="290"/>
      <c r="AP68" s="290"/>
      <c r="AQ68" s="290"/>
      <c r="AR68" s="290"/>
      <c r="AS68" s="290"/>
      <c r="AT68" s="290"/>
      <c r="AU68" s="290"/>
      <c r="AV68" s="290"/>
      <c r="AW68" s="290"/>
      <c r="AX68" s="290"/>
      <c r="AY68" s="290"/>
      <c r="AZ68" s="290"/>
      <c r="BA68" s="290"/>
      <c r="BB68" s="290"/>
      <c r="BC68" s="290"/>
      <c r="BD68" s="290"/>
      <c r="BE68" s="290"/>
      <c r="BF68" s="290"/>
      <c r="BG68" s="290"/>
      <c r="BH68" s="290"/>
      <c r="BI68" s="290"/>
      <c r="BJ68" s="290"/>
      <c r="BK68" s="290"/>
      <c r="BL68" s="290"/>
      <c r="BM68" s="290"/>
      <c r="BN68" s="290"/>
      <c r="BO68" s="290"/>
      <c r="BP68" s="290"/>
      <c r="BQ68" s="290"/>
      <c r="BR68" s="290"/>
      <c r="BS68" s="290"/>
      <c r="BT68" s="290"/>
      <c r="BU68" s="290"/>
      <c r="BV68" s="290"/>
      <c r="BW68" s="290"/>
      <c r="BX68" s="290"/>
      <c r="BY68" s="290"/>
      <c r="BZ68" s="290"/>
      <c r="CA68" s="290"/>
      <c r="CB68" s="290"/>
      <c r="CC68" s="290"/>
      <c r="CD68" s="290"/>
      <c r="CE68" s="290"/>
      <c r="CF68" s="290"/>
      <c r="CG68" s="290"/>
      <c r="CH68" s="290"/>
      <c r="CI68" s="290"/>
      <c r="CJ68" s="290"/>
      <c r="CK68" s="290"/>
      <c r="CL68" s="290"/>
      <c r="CM68" s="290"/>
      <c r="CN68" s="290"/>
      <c r="CO68" s="290"/>
      <c r="CP68" s="290"/>
      <c r="CQ68" s="290"/>
      <c r="CR68" s="290"/>
      <c r="CS68" s="290"/>
      <c r="CT68" s="290"/>
      <c r="CU68" s="290"/>
      <c r="CV68" s="290"/>
      <c r="CW68" s="290"/>
      <c r="CX68" s="290"/>
      <c r="CY68" s="290"/>
      <c r="CZ68" s="290"/>
      <c r="DA68" s="290"/>
      <c r="DB68" s="290"/>
      <c r="DC68" s="290"/>
      <c r="DD68" s="290"/>
      <c r="DE68" s="290"/>
      <c r="DF68" s="290"/>
      <c r="DG68" s="290"/>
      <c r="DH68" s="290"/>
      <c r="DI68" s="290"/>
      <c r="DJ68" s="290"/>
      <c r="DK68" s="290"/>
      <c r="DL68" s="290"/>
      <c r="DM68" s="290"/>
      <c r="DN68" s="290"/>
      <c r="DO68" s="290"/>
      <c r="DP68" s="290"/>
      <c r="DQ68" s="290"/>
      <c r="DR68" s="290"/>
      <c r="DS68" s="290"/>
      <c r="DT68" s="290"/>
      <c r="DU68" s="290"/>
      <c r="DV68" s="290"/>
      <c r="DW68" s="290"/>
      <c r="DX68" s="290"/>
      <c r="DY68" s="290"/>
      <c r="DZ68" s="290"/>
      <c r="EA68" s="290"/>
      <c r="EB68" s="290"/>
      <c r="EC68" s="290"/>
      <c r="ED68" s="290"/>
      <c r="EE68" s="290"/>
      <c r="EF68" s="290"/>
      <c r="EG68" s="290"/>
      <c r="EH68" s="290"/>
      <c r="EI68" s="290"/>
      <c r="EJ68" s="290"/>
      <c r="EK68" s="290"/>
      <c r="EL68" s="290"/>
      <c r="EM68" s="290"/>
      <c r="EN68" s="290"/>
      <c r="EO68" s="290"/>
      <c r="EP68" s="290"/>
      <c r="EQ68" s="290"/>
      <c r="ER68" s="290"/>
      <c r="ES68" s="290"/>
      <c r="ET68" s="290"/>
      <c r="EU68" s="290"/>
      <c r="EV68" s="290"/>
      <c r="EW68" s="290"/>
      <c r="EX68" s="290"/>
      <c r="EY68" s="290"/>
      <c r="EZ68" s="290"/>
      <c r="FA68" s="290"/>
      <c r="FB68" s="290"/>
      <c r="FC68" s="290"/>
      <c r="FD68" s="290"/>
      <c r="FE68" s="290"/>
      <c r="FF68" s="290"/>
      <c r="FG68" s="290"/>
      <c r="FH68" s="290"/>
      <c r="FI68" s="290"/>
      <c r="FJ68" s="290"/>
      <c r="FK68" s="290"/>
      <c r="FL68" s="290"/>
      <c r="FM68" s="290"/>
      <c r="FN68" s="290"/>
      <c r="FO68" s="290"/>
      <c r="FP68" s="290"/>
      <c r="FQ68" s="290"/>
      <c r="FR68" s="290"/>
      <c r="FS68" s="290"/>
      <c r="FT68" s="290"/>
      <c r="FU68" s="290"/>
      <c r="FV68" s="290"/>
      <c r="FW68" s="290"/>
      <c r="FX68" s="290"/>
      <c r="FY68" s="290"/>
      <c r="FZ68" s="290"/>
      <c r="GA68" s="290"/>
      <c r="GB68" s="290"/>
      <c r="GC68" s="290"/>
      <c r="GD68" s="290"/>
      <c r="GE68" s="290"/>
      <c r="GF68" s="290"/>
      <c r="GG68" s="290"/>
      <c r="GH68" s="290"/>
      <c r="GI68" s="290"/>
      <c r="GJ68" s="290"/>
      <c r="GK68" s="290"/>
      <c r="GL68" s="290"/>
      <c r="GM68" s="290"/>
      <c r="GN68" s="290"/>
      <c r="GO68" s="290"/>
      <c r="GP68" s="290"/>
      <c r="GQ68" s="290"/>
      <c r="GR68" s="290"/>
      <c r="GS68" s="290"/>
      <c r="GT68" s="290"/>
      <c r="GU68" s="290"/>
      <c r="GV68" s="290"/>
      <c r="GW68" s="290"/>
      <c r="GX68" s="290"/>
      <c r="GY68" s="290"/>
      <c r="GZ68" s="290"/>
      <c r="HA68" s="290"/>
      <c r="HB68" s="290"/>
      <c r="HC68" s="290"/>
      <c r="HD68" s="290"/>
      <c r="HE68" s="290"/>
      <c r="HF68" s="290"/>
      <c r="HG68" s="290"/>
      <c r="HH68" s="290"/>
      <c r="HI68" s="290"/>
      <c r="HJ68" s="290"/>
      <c r="HK68" s="290"/>
      <c r="HL68" s="290"/>
      <c r="HM68" s="290"/>
      <c r="HN68" s="290"/>
      <c r="HO68" s="290"/>
      <c r="HP68" s="290"/>
      <c r="HQ68" s="290"/>
      <c r="HR68" s="290"/>
      <c r="HS68" s="290"/>
      <c r="HT68" s="290"/>
      <c r="HU68" s="290"/>
      <c r="HV68" s="290"/>
      <c r="HW68" s="290"/>
      <c r="HX68" s="290"/>
      <c r="HY68" s="290"/>
      <c r="HZ68" s="290"/>
      <c r="IA68" s="290"/>
      <c r="IB68" s="290"/>
      <c r="IC68" s="290"/>
      <c r="ID68" s="290"/>
      <c r="IE68" s="290"/>
      <c r="IF68" s="290"/>
      <c r="IG68" s="290"/>
      <c r="IH68" s="290"/>
      <c r="II68" s="290"/>
      <c r="IJ68" s="290"/>
      <c r="IK68" s="290"/>
      <c r="IL68" s="290"/>
      <c r="IM68" s="290"/>
      <c r="IN68" s="290"/>
      <c r="IO68" s="290"/>
      <c r="IP68" s="290"/>
      <c r="IQ68" s="290"/>
      <c r="IR68" s="290"/>
      <c r="IS68" s="290"/>
      <c r="IT68" s="290"/>
      <c r="IU68" s="290"/>
      <c r="IV68" s="290"/>
    </row>
    <row r="69" spans="1:256" s="291" customFormat="1" ht="12" customHeight="1">
      <c r="A69" s="51"/>
      <c r="F69" s="51"/>
      <c r="K69" s="290"/>
      <c r="L69" s="290"/>
      <c r="M69" s="290"/>
      <c r="N69" s="290"/>
      <c r="O69" s="290"/>
      <c r="P69" s="290"/>
      <c r="Q69" s="290"/>
      <c r="R69" s="290"/>
      <c r="S69" s="290"/>
      <c r="T69" s="290"/>
      <c r="U69" s="290"/>
      <c r="V69" s="290"/>
      <c r="W69" s="290"/>
      <c r="X69" s="290"/>
      <c r="Y69" s="290"/>
      <c r="Z69" s="290"/>
      <c r="AA69" s="290"/>
      <c r="AB69" s="290"/>
      <c r="AC69" s="290"/>
      <c r="AD69" s="290"/>
      <c r="AE69" s="290"/>
      <c r="AF69" s="290"/>
      <c r="AG69" s="290"/>
      <c r="AH69" s="290"/>
      <c r="AI69" s="290"/>
      <c r="AJ69" s="290"/>
      <c r="AK69" s="290"/>
      <c r="AL69" s="290"/>
      <c r="AM69" s="290"/>
      <c r="AN69" s="290"/>
      <c r="AO69" s="290"/>
      <c r="AP69" s="290"/>
      <c r="AQ69" s="290"/>
      <c r="AR69" s="290"/>
      <c r="AS69" s="290"/>
      <c r="AT69" s="290"/>
      <c r="AU69" s="290"/>
      <c r="AV69" s="290"/>
      <c r="AW69" s="290"/>
      <c r="AX69" s="290"/>
      <c r="AY69" s="290"/>
      <c r="AZ69" s="290"/>
      <c r="BA69" s="290"/>
      <c r="BB69" s="290"/>
      <c r="BC69" s="290"/>
      <c r="BD69" s="290"/>
      <c r="BE69" s="290"/>
      <c r="BF69" s="290"/>
      <c r="BG69" s="290"/>
      <c r="BH69" s="290"/>
      <c r="BI69" s="290"/>
      <c r="BJ69" s="290"/>
      <c r="BK69" s="290"/>
      <c r="BL69" s="290"/>
      <c r="BM69" s="290"/>
      <c r="BN69" s="290"/>
      <c r="BO69" s="290"/>
      <c r="BP69" s="290"/>
      <c r="BQ69" s="290"/>
      <c r="BR69" s="290"/>
      <c r="BS69" s="290"/>
      <c r="BT69" s="290"/>
      <c r="BU69" s="290"/>
      <c r="BV69" s="290"/>
      <c r="BW69" s="290"/>
      <c r="BX69" s="290"/>
      <c r="BY69" s="290"/>
      <c r="BZ69" s="290"/>
      <c r="CA69" s="290"/>
      <c r="CB69" s="290"/>
      <c r="CC69" s="290"/>
      <c r="CD69" s="290"/>
      <c r="CE69" s="290"/>
      <c r="CF69" s="290"/>
      <c r="CG69" s="290"/>
      <c r="CH69" s="290"/>
      <c r="CI69" s="290"/>
      <c r="CJ69" s="290"/>
      <c r="CK69" s="290"/>
      <c r="CL69" s="290"/>
      <c r="CM69" s="290"/>
      <c r="CN69" s="290"/>
      <c r="CO69" s="290"/>
      <c r="CP69" s="290"/>
      <c r="CQ69" s="290"/>
      <c r="CR69" s="290"/>
      <c r="CS69" s="290"/>
      <c r="CT69" s="290"/>
      <c r="CU69" s="290"/>
      <c r="CV69" s="290"/>
      <c r="CW69" s="290"/>
      <c r="CX69" s="290"/>
      <c r="CY69" s="290"/>
      <c r="CZ69" s="290"/>
      <c r="DA69" s="290"/>
      <c r="DB69" s="290"/>
      <c r="DC69" s="290"/>
      <c r="DD69" s="290"/>
      <c r="DE69" s="290"/>
      <c r="DF69" s="290"/>
      <c r="DG69" s="290"/>
      <c r="DH69" s="290"/>
      <c r="DI69" s="290"/>
      <c r="DJ69" s="290"/>
      <c r="DK69" s="290"/>
      <c r="DL69" s="290"/>
      <c r="DM69" s="290"/>
      <c r="DN69" s="290"/>
      <c r="DO69" s="290"/>
      <c r="DP69" s="290"/>
      <c r="DQ69" s="290"/>
      <c r="DR69" s="290"/>
      <c r="DS69" s="290"/>
      <c r="DT69" s="290"/>
      <c r="DU69" s="290"/>
      <c r="DV69" s="290"/>
      <c r="DW69" s="290"/>
      <c r="DX69" s="290"/>
      <c r="DY69" s="290"/>
      <c r="DZ69" s="290"/>
      <c r="EA69" s="290"/>
      <c r="EB69" s="290"/>
      <c r="EC69" s="290"/>
      <c r="ED69" s="290"/>
      <c r="EE69" s="290"/>
      <c r="EF69" s="290"/>
      <c r="EG69" s="290"/>
      <c r="EH69" s="290"/>
      <c r="EI69" s="290"/>
      <c r="EJ69" s="290"/>
      <c r="EK69" s="290"/>
      <c r="EL69" s="290"/>
      <c r="EM69" s="290"/>
      <c r="EN69" s="290"/>
      <c r="EO69" s="290"/>
      <c r="EP69" s="290"/>
      <c r="EQ69" s="290"/>
      <c r="ER69" s="290"/>
      <c r="ES69" s="290"/>
      <c r="ET69" s="290"/>
      <c r="EU69" s="290"/>
      <c r="EV69" s="290"/>
      <c r="EW69" s="290"/>
      <c r="EX69" s="290"/>
      <c r="EY69" s="290"/>
      <c r="EZ69" s="290"/>
      <c r="FA69" s="290"/>
      <c r="FB69" s="290"/>
      <c r="FC69" s="290"/>
      <c r="FD69" s="290"/>
      <c r="FE69" s="290"/>
      <c r="FF69" s="290"/>
      <c r="FG69" s="290"/>
      <c r="FH69" s="290"/>
      <c r="FI69" s="290"/>
      <c r="FJ69" s="290"/>
      <c r="FK69" s="290"/>
      <c r="FL69" s="290"/>
      <c r="FM69" s="290"/>
      <c r="FN69" s="290"/>
      <c r="FO69" s="290"/>
      <c r="FP69" s="290"/>
      <c r="FQ69" s="290"/>
      <c r="FR69" s="290"/>
      <c r="FS69" s="290"/>
      <c r="FT69" s="290"/>
      <c r="FU69" s="290"/>
      <c r="FV69" s="290"/>
      <c r="FW69" s="290"/>
      <c r="FX69" s="290"/>
      <c r="FY69" s="290"/>
      <c r="FZ69" s="290"/>
      <c r="GA69" s="290"/>
      <c r="GB69" s="290"/>
      <c r="GC69" s="290"/>
      <c r="GD69" s="290"/>
      <c r="GE69" s="290"/>
      <c r="GF69" s="290"/>
      <c r="GG69" s="290"/>
      <c r="GH69" s="290"/>
      <c r="GI69" s="290"/>
      <c r="GJ69" s="290"/>
      <c r="GK69" s="290"/>
      <c r="GL69" s="290"/>
      <c r="GM69" s="290"/>
      <c r="GN69" s="290"/>
      <c r="GO69" s="290"/>
      <c r="GP69" s="290"/>
      <c r="GQ69" s="290"/>
      <c r="GR69" s="290"/>
      <c r="GS69" s="290"/>
      <c r="GT69" s="290"/>
      <c r="GU69" s="290"/>
      <c r="GV69" s="290"/>
      <c r="GW69" s="290"/>
      <c r="GX69" s="290"/>
      <c r="GY69" s="290"/>
      <c r="GZ69" s="290"/>
      <c r="HA69" s="290"/>
      <c r="HB69" s="290"/>
      <c r="HC69" s="290"/>
      <c r="HD69" s="290"/>
      <c r="HE69" s="290"/>
      <c r="HF69" s="290"/>
      <c r="HG69" s="290"/>
      <c r="HH69" s="290"/>
      <c r="HI69" s="290"/>
      <c r="HJ69" s="290"/>
      <c r="HK69" s="290"/>
      <c r="HL69" s="290"/>
      <c r="HM69" s="290"/>
      <c r="HN69" s="290"/>
      <c r="HO69" s="290"/>
      <c r="HP69" s="290"/>
      <c r="HQ69" s="290"/>
      <c r="HR69" s="290"/>
      <c r="HS69" s="290"/>
      <c r="HT69" s="290"/>
      <c r="HU69" s="290"/>
      <c r="HV69" s="290"/>
      <c r="HW69" s="290"/>
      <c r="HX69" s="290"/>
      <c r="HY69" s="290"/>
      <c r="HZ69" s="290"/>
      <c r="IA69" s="290"/>
      <c r="IB69" s="290"/>
      <c r="IC69" s="290"/>
      <c r="ID69" s="290"/>
      <c r="IE69" s="290"/>
      <c r="IF69" s="290"/>
      <c r="IG69" s="290"/>
      <c r="IH69" s="290"/>
      <c r="II69" s="290"/>
      <c r="IJ69" s="290"/>
      <c r="IK69" s="290"/>
      <c r="IL69" s="290"/>
      <c r="IM69" s="290"/>
      <c r="IN69" s="290"/>
      <c r="IO69" s="290"/>
      <c r="IP69" s="290"/>
      <c r="IQ69" s="290"/>
      <c r="IR69" s="290"/>
      <c r="IS69" s="290"/>
      <c r="IT69" s="290"/>
      <c r="IU69" s="290"/>
      <c r="IV69" s="290"/>
    </row>
    <row r="70" spans="1:256" s="2" customFormat="1"/>
    <row r="71" spans="1:256" s="2" customFormat="1"/>
    <row r="72" spans="1:256" s="2" customFormat="1"/>
    <row r="73" spans="1:256" s="2" customFormat="1"/>
    <row r="74" spans="1:256" s="2" customFormat="1"/>
    <row r="75" spans="1:256">
      <c r="A75" s="5" t="s">
        <v>47</v>
      </c>
      <c r="B75" s="5"/>
      <c r="C75" s="5"/>
      <c r="D75" s="6">
        <f>SUM(D66-D24-D26-D33-D37-D42-D49)</f>
        <v>2463</v>
      </c>
      <c r="E75" s="5"/>
      <c r="F75" s="5"/>
      <c r="G75" s="6">
        <f>SUM(G66-G24-G26-G33-G37-G42-G49)</f>
        <v>13511</v>
      </c>
      <c r="H75" s="5"/>
      <c r="I75" s="5"/>
      <c r="J75" s="6">
        <f>SUM(J66-J24-J26-J30-J33-J38-J43)</f>
        <v>13126</v>
      </c>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row>
    <row r="76" spans="1:256" s="2" customFormat="1"/>
    <row r="77" spans="1:256" s="2" customFormat="1"/>
    <row r="78" spans="1:256">
      <c r="A78" s="3"/>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row>
    <row r="79" spans="1:256">
      <c r="A79" s="3"/>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row>
    <row r="80" spans="1:256">
      <c r="A80" s="4"/>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row>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row r="121" s="2" customFormat="1"/>
    <row r="122" s="2" customFormat="1"/>
    <row r="123" s="2" customFormat="1"/>
    <row r="124" s="2" customFormat="1"/>
    <row r="125" s="2" customFormat="1"/>
  </sheetData>
  <mergeCells count="3">
    <mergeCell ref="C5:E6"/>
    <mergeCell ref="I5:K6"/>
    <mergeCell ref="F5:H6"/>
  </mergeCells>
  <phoneticPr fontId="0" type="noConversion"/>
  <pageMargins left="0.78740157480314965" right="0.51181102362204722" top="0.51181102362204722" bottom="0.51181102362204722" header="0" footer="0"/>
  <pageSetup scale="95" orientation="portrait" r:id="rId1"/>
  <headerFooter alignWithMargins="0"/>
  <ignoredErrors>
    <ignoredError sqref="C20:D22 F20:G22 H8:K22 E21:E22 F18:G18 C18:D18 F12:G12 D12 E17 H66:K66 G66 D66 E23 A68:D68 B69:D69 A2:K2 A4:K4 A3 C12 E25 E24 K24 K26:K27 K25 I25 I24 I26:I27 E8 E9 E10 E11 E19 H23:K23 E13 E14 E15 E16" unlockedFormula="1"/>
    <ignoredError sqref="E20 E18 E12 E66" formula="1"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9"/>
  <sheetViews>
    <sheetView showGridLines="0" zoomScale="120" zoomScaleNormal="120" zoomScaleSheetLayoutView="50" workbookViewId="0">
      <pane xSplit="2" ySplit="7" topLeftCell="C8" activePane="bottomRight" state="frozen"/>
      <selection pane="topRight"/>
      <selection pane="bottomLeft"/>
      <selection pane="bottomRight"/>
    </sheetView>
  </sheetViews>
  <sheetFormatPr defaultColWidth="11.53515625" defaultRowHeight="15.5"/>
  <cols>
    <col min="1" max="4" width="7.69140625" style="9" customWidth="1"/>
    <col min="5" max="5" width="4.69140625" style="9" customWidth="1"/>
    <col min="6" max="7" width="7.69140625" style="9" customWidth="1"/>
    <col min="8" max="8" width="4.69140625" style="9" customWidth="1"/>
    <col min="9" max="10" width="7.69140625" style="9" customWidth="1"/>
    <col min="11" max="11" width="4.69140625" style="9" customWidth="1"/>
    <col min="12" max="16384" width="11.53515625" style="9"/>
  </cols>
  <sheetData>
    <row r="1" spans="1:11" ht="16" customHeight="1">
      <c r="A1" s="398" t="s">
        <v>124</v>
      </c>
      <c r="B1" s="399"/>
      <c r="C1" s="399"/>
      <c r="D1" s="399"/>
      <c r="E1" s="399"/>
      <c r="F1" s="399"/>
      <c r="G1" s="399"/>
      <c r="H1" s="399"/>
      <c r="I1" s="399"/>
      <c r="J1" s="399"/>
      <c r="K1" s="400"/>
    </row>
    <row r="2" spans="1:11" ht="16" customHeight="1">
      <c r="A2" s="401" t="str">
        <f>Titles!A2</f>
        <v>Housing Start Data in Centres 10,000 Population and Over</v>
      </c>
      <c r="B2" s="402"/>
      <c r="C2" s="402"/>
      <c r="D2" s="402"/>
      <c r="E2" s="402"/>
      <c r="F2" s="402"/>
      <c r="G2" s="402"/>
      <c r="H2" s="402"/>
      <c r="I2" s="402"/>
      <c r="J2" s="402"/>
      <c r="K2" s="403"/>
    </row>
    <row r="3" spans="1:11" ht="16" customHeight="1">
      <c r="A3" s="449"/>
      <c r="B3" s="450"/>
      <c r="C3" s="450"/>
      <c r="D3" s="450"/>
      <c r="E3" s="450"/>
      <c r="F3" s="450"/>
      <c r="G3" s="450"/>
      <c r="H3" s="450"/>
      <c r="I3" s="450"/>
      <c r="J3" s="450"/>
      <c r="K3" s="451"/>
    </row>
    <row r="4" spans="1:11" ht="16" customHeight="1" thickBot="1">
      <c r="A4" s="404" t="str">
        <f>Titles!A5</f>
        <v>January - December 2022 - 2023</v>
      </c>
      <c r="B4" s="405"/>
      <c r="C4" s="405"/>
      <c r="D4" s="405"/>
      <c r="E4" s="405"/>
      <c r="F4" s="405"/>
      <c r="G4" s="405"/>
      <c r="H4" s="405"/>
      <c r="I4" s="405"/>
      <c r="J4" s="405"/>
      <c r="K4" s="406"/>
    </row>
    <row r="5" spans="1:11" ht="11.15" customHeight="1">
      <c r="A5" s="46" t="s">
        <v>0</v>
      </c>
      <c r="B5" s="53"/>
      <c r="C5" s="441" t="s">
        <v>50</v>
      </c>
      <c r="D5" s="442"/>
      <c r="E5" s="443"/>
      <c r="F5" s="441" t="s">
        <v>49</v>
      </c>
      <c r="G5" s="442"/>
      <c r="H5" s="443"/>
      <c r="I5" s="498" t="s">
        <v>46</v>
      </c>
      <c r="J5" s="499"/>
      <c r="K5" s="500"/>
    </row>
    <row r="6" spans="1:11" ht="11.15" customHeight="1">
      <c r="A6" s="47" t="s">
        <v>1</v>
      </c>
      <c r="B6" s="54"/>
      <c r="C6" s="441"/>
      <c r="D6" s="442"/>
      <c r="E6" s="443"/>
      <c r="F6" s="441"/>
      <c r="G6" s="442"/>
      <c r="H6" s="443"/>
      <c r="I6" s="452"/>
      <c r="J6" s="453"/>
      <c r="K6" s="454"/>
    </row>
    <row r="7" spans="1:11" ht="12" customHeight="1">
      <c r="B7" s="55"/>
      <c r="C7" s="12">
        <f>Titles!A22</f>
        <v>2022</v>
      </c>
      <c r="D7" s="12">
        <v>2023</v>
      </c>
      <c r="E7" s="56" t="s">
        <v>48</v>
      </c>
      <c r="F7" s="12">
        <f>Titles!A22</f>
        <v>2022</v>
      </c>
      <c r="G7" s="624">
        <v>2023</v>
      </c>
      <c r="H7" s="13" t="s">
        <v>48</v>
      </c>
      <c r="I7" s="12">
        <v>2022</v>
      </c>
      <c r="J7" s="12">
        <v>2023</v>
      </c>
      <c r="K7" s="14" t="s">
        <v>48</v>
      </c>
    </row>
    <row r="8" spans="1:11" ht="11.9" customHeight="1">
      <c r="A8" s="16" t="s">
        <v>153</v>
      </c>
      <c r="B8" s="17"/>
      <c r="C8" s="18">
        <v>637</v>
      </c>
      <c r="D8" s="18">
        <v>455</v>
      </c>
      <c r="E8" s="38">
        <f>IF(C8=D8,"-",IF((C8=0),"##",IF(ABS((D8/C8-1)*100)&gt;=500,"##",(D8/C8-1)*100)))</f>
        <v>-28.571428571428569</v>
      </c>
      <c r="F8" s="18">
        <v>184</v>
      </c>
      <c r="G8" s="266">
        <v>161</v>
      </c>
      <c r="H8" s="38">
        <f t="shared" ref="H8:H19" si="0">IF(F8=G8,"-",IF((F8=0),"##",IF(ABS((G8/F8-1)*100)&gt;=500,"##",(G8/F8-1)*100)))</f>
        <v>-12.5</v>
      </c>
      <c r="I8" s="18">
        <f>C8+F8</f>
        <v>821</v>
      </c>
      <c r="J8" s="20">
        <f>D8+G8</f>
        <v>616</v>
      </c>
      <c r="K8" s="21">
        <f t="shared" ref="K8:K19" si="1">IF(I8=J8,"-",IF((I8=0),"##",IF(ABS((J8/I8-1)*100)&gt;=500,"##",(J8/I8-1)*100)))</f>
        <v>-24.969549330085261</v>
      </c>
    </row>
    <row r="9" spans="1:11" ht="11.9" customHeight="1">
      <c r="A9" s="22" t="s">
        <v>3</v>
      </c>
      <c r="B9" s="23"/>
      <c r="C9" s="24">
        <v>283</v>
      </c>
      <c r="D9" s="24">
        <v>199</v>
      </c>
      <c r="E9" s="39">
        <f t="shared" ref="E9:E19" si="2">IF(C9=D9,"-",IF((C9=0),"##",IF(ABS((D9/C9-1)*100)&gt;=500,"##",(D9/C9-1)*100)))</f>
        <v>-29.681978798586574</v>
      </c>
      <c r="F9" s="24">
        <v>685</v>
      </c>
      <c r="G9" s="375">
        <v>598</v>
      </c>
      <c r="H9" s="39">
        <f t="shared" si="0"/>
        <v>-12.700729927007304</v>
      </c>
      <c r="I9" s="72">
        <f t="shared" ref="I9:I20" si="3">C9+F9</f>
        <v>968</v>
      </c>
      <c r="J9" s="24">
        <f t="shared" ref="J9:J20" si="4">D9+G9</f>
        <v>797</v>
      </c>
      <c r="K9" s="27">
        <f t="shared" si="1"/>
        <v>-17.665289256198346</v>
      </c>
    </row>
    <row r="10" spans="1:11" ht="11.9" customHeight="1">
      <c r="A10" s="22" t="s">
        <v>4</v>
      </c>
      <c r="B10" s="23"/>
      <c r="C10" s="24">
        <v>1693</v>
      </c>
      <c r="D10" s="24">
        <v>1521</v>
      </c>
      <c r="E10" s="39">
        <f t="shared" si="2"/>
        <v>-10.159480212640283</v>
      </c>
      <c r="F10" s="24">
        <v>3184</v>
      </c>
      <c r="G10" s="375">
        <v>4785</v>
      </c>
      <c r="H10" s="39">
        <f t="shared" si="0"/>
        <v>50.282663316582912</v>
      </c>
      <c r="I10" s="72">
        <f t="shared" si="3"/>
        <v>4877</v>
      </c>
      <c r="J10" s="24">
        <f t="shared" si="4"/>
        <v>6306</v>
      </c>
      <c r="K10" s="27">
        <f t="shared" si="1"/>
        <v>29.300799671929468</v>
      </c>
    </row>
    <row r="11" spans="1:11" ht="11.9" customHeight="1">
      <c r="A11" s="22" t="s">
        <v>5</v>
      </c>
      <c r="B11" s="23"/>
      <c r="C11" s="24">
        <v>1054</v>
      </c>
      <c r="D11" s="24">
        <v>909</v>
      </c>
      <c r="E11" s="39">
        <f t="shared" si="2"/>
        <v>-13.757115749525617</v>
      </c>
      <c r="F11" s="24">
        <v>3112</v>
      </c>
      <c r="G11" s="375">
        <v>3065</v>
      </c>
      <c r="H11" s="39">
        <f t="shared" si="0"/>
        <v>-1.5102827763496141</v>
      </c>
      <c r="I11" s="72">
        <f t="shared" si="3"/>
        <v>4166</v>
      </c>
      <c r="J11" s="24">
        <f t="shared" si="4"/>
        <v>3974</v>
      </c>
      <c r="K11" s="27">
        <f t="shared" si="1"/>
        <v>-4.6087373979836759</v>
      </c>
    </row>
    <row r="12" spans="1:11" ht="11.9" customHeight="1">
      <c r="A12" s="22" t="s">
        <v>6</v>
      </c>
      <c r="B12" s="23"/>
      <c r="C12" s="24">
        <f>SUM(C8:C11)</f>
        <v>3667</v>
      </c>
      <c r="D12" s="24">
        <f>SUM(D8:D11)</f>
        <v>3084</v>
      </c>
      <c r="E12" s="39">
        <f t="shared" si="2"/>
        <v>-15.898554676847553</v>
      </c>
      <c r="F12" s="24">
        <f>SUM(F8:F11)</f>
        <v>7165</v>
      </c>
      <c r="G12" s="375">
        <f>SUM(G8:G11)</f>
        <v>8609</v>
      </c>
      <c r="H12" s="39">
        <f t="shared" si="0"/>
        <v>20.15352407536637</v>
      </c>
      <c r="I12" s="24">
        <f t="shared" si="3"/>
        <v>10832</v>
      </c>
      <c r="J12" s="24">
        <f t="shared" si="4"/>
        <v>11693</v>
      </c>
      <c r="K12" s="27">
        <f t="shared" si="1"/>
        <v>7.9486706056129952</v>
      </c>
    </row>
    <row r="13" spans="1:11" ht="11.9" customHeight="1">
      <c r="A13" s="22" t="s">
        <v>7</v>
      </c>
      <c r="B13" s="23"/>
      <c r="C13" s="24">
        <v>6678</v>
      </c>
      <c r="D13" s="24">
        <v>4162</v>
      </c>
      <c r="E13" s="39">
        <f t="shared" si="2"/>
        <v>-37.675950883498054</v>
      </c>
      <c r="F13" s="24">
        <v>41717</v>
      </c>
      <c r="G13" s="375">
        <v>28428</v>
      </c>
      <c r="H13" s="39">
        <f t="shared" si="0"/>
        <v>-31.855119016228393</v>
      </c>
      <c r="I13" s="72">
        <f t="shared" si="3"/>
        <v>48395</v>
      </c>
      <c r="J13" s="24">
        <f t="shared" si="4"/>
        <v>32590</v>
      </c>
      <c r="K13" s="27">
        <f t="shared" si="1"/>
        <v>-32.658332472362851</v>
      </c>
    </row>
    <row r="14" spans="1:11" ht="11.9" customHeight="1">
      <c r="A14" s="22" t="s">
        <v>8</v>
      </c>
      <c r="B14" s="23"/>
      <c r="C14" s="24">
        <v>22225</v>
      </c>
      <c r="D14" s="24">
        <v>15089</v>
      </c>
      <c r="E14" s="39">
        <f t="shared" si="2"/>
        <v>-32.107986501687293</v>
      </c>
      <c r="F14" s="24">
        <v>69660</v>
      </c>
      <c r="G14" s="375">
        <v>70681</v>
      </c>
      <c r="H14" s="39">
        <f t="shared" si="0"/>
        <v>1.4656904966982465</v>
      </c>
      <c r="I14" s="72">
        <f t="shared" si="3"/>
        <v>91885</v>
      </c>
      <c r="J14" s="24">
        <f t="shared" si="4"/>
        <v>85770</v>
      </c>
      <c r="K14" s="27">
        <f t="shared" si="1"/>
        <v>-6.6550579528758753</v>
      </c>
    </row>
    <row r="15" spans="1:11" ht="11.9" customHeight="1">
      <c r="A15" s="22" t="s">
        <v>9</v>
      </c>
      <c r="B15" s="23"/>
      <c r="C15" s="24">
        <v>2284</v>
      </c>
      <c r="D15" s="24">
        <v>1685</v>
      </c>
      <c r="E15" s="39">
        <f t="shared" si="2"/>
        <v>-26.22591943957968</v>
      </c>
      <c r="F15" s="24">
        <v>4868</v>
      </c>
      <c r="G15" s="375">
        <v>4450</v>
      </c>
      <c r="H15" s="39">
        <f t="shared" si="0"/>
        <v>-8.5866885784716462</v>
      </c>
      <c r="I15" s="72">
        <f t="shared" si="3"/>
        <v>7152</v>
      </c>
      <c r="J15" s="24">
        <f t="shared" si="4"/>
        <v>6135</v>
      </c>
      <c r="K15" s="27">
        <f t="shared" si="1"/>
        <v>-14.219798657718119</v>
      </c>
    </row>
    <row r="16" spans="1:11" ht="11.9" customHeight="1">
      <c r="A16" s="22" t="s">
        <v>10</v>
      </c>
      <c r="B16" s="23"/>
      <c r="C16" s="24">
        <v>1313</v>
      </c>
      <c r="D16" s="24">
        <v>1052</v>
      </c>
      <c r="E16" s="39">
        <f t="shared" si="2"/>
        <v>-19.87814166031988</v>
      </c>
      <c r="F16" s="24">
        <v>2460</v>
      </c>
      <c r="G16" s="375">
        <v>3156</v>
      </c>
      <c r="H16" s="39">
        <f t="shared" si="0"/>
        <v>28.292682926829272</v>
      </c>
      <c r="I16" s="72">
        <f t="shared" si="3"/>
        <v>3773</v>
      </c>
      <c r="J16" s="24">
        <f t="shared" si="4"/>
        <v>4208</v>
      </c>
      <c r="K16" s="27">
        <f t="shared" si="1"/>
        <v>11.52928703949112</v>
      </c>
    </row>
    <row r="17" spans="1:11" ht="11.9" customHeight="1">
      <c r="A17" s="22" t="s">
        <v>11</v>
      </c>
      <c r="B17" s="23"/>
      <c r="C17" s="24">
        <v>13864</v>
      </c>
      <c r="D17" s="24">
        <v>12339</v>
      </c>
      <c r="E17" s="39">
        <f t="shared" si="2"/>
        <v>-10.999711482977492</v>
      </c>
      <c r="F17" s="24">
        <v>21583</v>
      </c>
      <c r="G17" s="375">
        <v>22884</v>
      </c>
      <c r="H17" s="39">
        <f t="shared" si="0"/>
        <v>6.0278923226613434</v>
      </c>
      <c r="I17" s="72">
        <f t="shared" si="3"/>
        <v>35447</v>
      </c>
      <c r="J17" s="24">
        <f t="shared" si="4"/>
        <v>35223</v>
      </c>
      <c r="K17" s="27">
        <f t="shared" si="1"/>
        <v>-0.63192935932518957</v>
      </c>
    </row>
    <row r="18" spans="1:11" ht="11.9" customHeight="1">
      <c r="A18" s="22" t="s">
        <v>12</v>
      </c>
      <c r="B18" s="23"/>
      <c r="C18" s="24">
        <f>SUM(C15:C17)</f>
        <v>17461</v>
      </c>
      <c r="D18" s="24">
        <f>SUM(D15:D17)</f>
        <v>15076</v>
      </c>
      <c r="E18" s="39">
        <f t="shared" si="2"/>
        <v>-13.659011511368192</v>
      </c>
      <c r="F18" s="24">
        <f>SUM(F15:F17)</f>
        <v>28911</v>
      </c>
      <c r="G18" s="375">
        <f>SUM(G15:G17)</f>
        <v>30490</v>
      </c>
      <c r="H18" s="39">
        <f t="shared" si="0"/>
        <v>5.4615890145619295</v>
      </c>
      <c r="I18" s="72">
        <f t="shared" si="3"/>
        <v>46372</v>
      </c>
      <c r="J18" s="24">
        <f t="shared" si="4"/>
        <v>45566</v>
      </c>
      <c r="K18" s="27">
        <f t="shared" si="1"/>
        <v>-1.738117829724839</v>
      </c>
    </row>
    <row r="19" spans="1:11" ht="11.9" customHeight="1">
      <c r="A19" s="28" t="s">
        <v>13</v>
      </c>
      <c r="B19" s="29"/>
      <c r="C19" s="30">
        <v>7527</v>
      </c>
      <c r="D19" s="30">
        <v>5540</v>
      </c>
      <c r="E19" s="41">
        <f t="shared" si="2"/>
        <v>-26.398299455294271</v>
      </c>
      <c r="F19" s="30">
        <v>35579</v>
      </c>
      <c r="G19" s="625">
        <v>42354</v>
      </c>
      <c r="H19" s="41">
        <f t="shared" si="0"/>
        <v>19.042131594479894</v>
      </c>
      <c r="I19" s="57">
        <f t="shared" si="3"/>
        <v>43106</v>
      </c>
      <c r="J19" s="30">
        <f t="shared" si="4"/>
        <v>47894</v>
      </c>
      <c r="K19" s="33">
        <f t="shared" si="1"/>
        <v>11.107502435855787</v>
      </c>
    </row>
    <row r="20" spans="1:11" ht="13.5" customHeight="1">
      <c r="A20" s="34" t="s">
        <v>14</v>
      </c>
      <c r="B20" s="37"/>
      <c r="C20" s="36">
        <f>SUM(C12:C14,C18:C19)</f>
        <v>57558</v>
      </c>
      <c r="D20" s="36">
        <f>SUM(D12:D14,D18:D19)</f>
        <v>42951</v>
      </c>
      <c r="E20" s="56">
        <f>IF(C20=D20,"-",IF((C20=0),"##",IF(ABS((D20/C20-1)*100)&gt;=500,"##",(D20/C20-1)*100)))</f>
        <v>-25.3778797039508</v>
      </c>
      <c r="F20" s="36">
        <f>SUM(F12:F14,F18:F19)</f>
        <v>183032</v>
      </c>
      <c r="G20" s="626">
        <f>SUM(G12:G14,G18:G19)</f>
        <v>180562</v>
      </c>
      <c r="H20" s="56">
        <f>IF(F20=G20,"-",IF((F20=0),"##",IF(ABS((G20/F20-1)*100)&gt;=500,"##",(G20/F20-1)*100)))</f>
        <v>-1.3494907994230476</v>
      </c>
      <c r="I20" s="58">
        <f t="shared" si="3"/>
        <v>240590</v>
      </c>
      <c r="J20" s="36">
        <f t="shared" si="4"/>
        <v>223513</v>
      </c>
      <c r="K20" s="14">
        <f>IF(I20=J20,"-",IF((I20=0),"##",IF(ABS((J20/I20-1)*100)&gt;=500,"##",(J20/I20-1)*100)))</f>
        <v>-7.0979674965709343</v>
      </c>
    </row>
    <row r="21" spans="1:11" ht="12" customHeight="1">
      <c r="A21" s="46" t="s">
        <v>15</v>
      </c>
      <c r="B21" s="59"/>
      <c r="C21" s="60"/>
      <c r="D21" s="61"/>
      <c r="E21" s="62"/>
      <c r="F21" s="61"/>
      <c r="G21" s="627"/>
      <c r="H21" s="62"/>
      <c r="I21" s="63"/>
      <c r="J21" s="61"/>
      <c r="K21" s="33"/>
    </row>
    <row r="22" spans="1:11" ht="12" customHeight="1">
      <c r="A22" s="49"/>
      <c r="B22" s="64"/>
      <c r="C22" s="65"/>
      <c r="D22" s="65"/>
      <c r="E22" s="66"/>
      <c r="F22" s="65"/>
      <c r="G22" s="628"/>
      <c r="H22" s="66"/>
      <c r="I22" s="67"/>
      <c r="J22" s="65"/>
      <c r="K22" s="68"/>
    </row>
    <row r="23" spans="1:11" ht="11.9" customHeight="1">
      <c r="A23" s="16" t="s">
        <v>107</v>
      </c>
      <c r="B23" s="20"/>
      <c r="C23" s="38">
        <v>419</v>
      </c>
      <c r="D23" s="38">
        <v>232</v>
      </c>
      <c r="E23" s="38">
        <f t="shared" ref="E23:E65" si="5">IF(C23=D23,"-",IF((C23=0),"##",IF(ABS((D23/C23-1)*100)&gt;=500,"##",(D23/C23-1)*100)))</f>
        <v>-44.630071599045351</v>
      </c>
      <c r="F23" s="18">
        <v>1048</v>
      </c>
      <c r="G23" s="298">
        <v>928</v>
      </c>
      <c r="H23" s="38">
        <f t="shared" ref="H23:H65" si="6">IF(F23=G23,"-",IF((F23=0),"##",IF(ABS((G23/F23-1)*100)&gt;=500,"##",(G23/F23-1)*100)))</f>
        <v>-11.450381679389309</v>
      </c>
      <c r="I23" s="71">
        <f t="shared" ref="I23:I66" si="7">C23+F23</f>
        <v>1467</v>
      </c>
      <c r="J23" s="18">
        <f t="shared" ref="J23:J66" si="8">D23+G23</f>
        <v>1160</v>
      </c>
      <c r="K23" s="21">
        <f t="shared" ref="K23:K65" si="9">IF(I23=J23,"-",IF((I23=0),"##",IF(ABS((J23/I23-1)*100)&gt;=500,"##",(J23/I23-1)*100)))</f>
        <v>-20.927062031356513</v>
      </c>
    </row>
    <row r="24" spans="1:11" ht="11.9" customHeight="1">
      <c r="A24" s="183" t="s">
        <v>16</v>
      </c>
      <c r="B24" s="26"/>
      <c r="C24" s="39">
        <v>1126</v>
      </c>
      <c r="D24" s="39">
        <v>763</v>
      </c>
      <c r="E24" s="39">
        <f t="shared" si="5"/>
        <v>-32.238010657193605</v>
      </c>
      <c r="F24" s="24">
        <v>1918</v>
      </c>
      <c r="G24" s="375">
        <v>1545</v>
      </c>
      <c r="H24" s="39">
        <f t="shared" si="6"/>
        <v>-19.4473409801877</v>
      </c>
      <c r="I24" s="72">
        <f t="shared" si="7"/>
        <v>3044</v>
      </c>
      <c r="J24" s="24">
        <f t="shared" si="8"/>
        <v>2308</v>
      </c>
      <c r="K24" s="27">
        <f t="shared" si="9"/>
        <v>-24.178712220762154</v>
      </c>
    </row>
    <row r="25" spans="1:11" ht="11.9" customHeight="1">
      <c r="A25" s="183" t="s">
        <v>166</v>
      </c>
      <c r="B25" s="26"/>
      <c r="C25" s="39">
        <v>290</v>
      </c>
      <c r="D25" s="39">
        <v>221</v>
      </c>
      <c r="E25" s="245">
        <f t="shared" si="5"/>
        <v>-23.793103448275865</v>
      </c>
      <c r="F25" s="39">
        <v>82</v>
      </c>
      <c r="G25" s="375">
        <v>259</v>
      </c>
      <c r="H25" s="245">
        <f t="shared" si="6"/>
        <v>215.85365853658539</v>
      </c>
      <c r="I25" s="39">
        <f t="shared" si="7"/>
        <v>372</v>
      </c>
      <c r="J25" s="24">
        <f t="shared" si="8"/>
        <v>480</v>
      </c>
      <c r="K25" s="245">
        <f t="shared" si="9"/>
        <v>29.032258064516125</v>
      </c>
    </row>
    <row r="26" spans="1:11" ht="11.9" customHeight="1">
      <c r="A26" s="183" t="s">
        <v>17</v>
      </c>
      <c r="B26" s="26"/>
      <c r="C26" s="39">
        <v>768</v>
      </c>
      <c r="D26" s="39">
        <v>409</v>
      </c>
      <c r="E26" s="245">
        <f t="shared" si="5"/>
        <v>-46.744791666666664</v>
      </c>
      <c r="F26" s="24">
        <v>992</v>
      </c>
      <c r="G26" s="375">
        <v>456</v>
      </c>
      <c r="H26" s="245">
        <f t="shared" si="6"/>
        <v>-54.032258064516128</v>
      </c>
      <c r="I26" s="72">
        <f t="shared" si="7"/>
        <v>1760</v>
      </c>
      <c r="J26" s="24">
        <f t="shared" si="8"/>
        <v>865</v>
      </c>
      <c r="K26" s="27">
        <f>IF(I26=J26,"-",IF((I26=0),"##",IF(ABS((J26/I26-1)*100)&gt;=500,"##",(J26/I26-1)*100)))</f>
        <v>-50.852272727272727</v>
      </c>
    </row>
    <row r="27" spans="1:11" ht="11.9" customHeight="1">
      <c r="A27" s="183" t="s">
        <v>18</v>
      </c>
      <c r="B27" s="26"/>
      <c r="C27" s="39">
        <v>5752</v>
      </c>
      <c r="D27" s="39">
        <v>5875</v>
      </c>
      <c r="E27" s="245">
        <f t="shared" si="5"/>
        <v>2.1383866481223812</v>
      </c>
      <c r="F27" s="24">
        <v>11554</v>
      </c>
      <c r="G27" s="375">
        <v>13704</v>
      </c>
      <c r="H27" s="245">
        <f t="shared" si="6"/>
        <v>18.608274190756458</v>
      </c>
      <c r="I27" s="72">
        <f t="shared" si="7"/>
        <v>17306</v>
      </c>
      <c r="J27" s="24">
        <f t="shared" si="8"/>
        <v>19579</v>
      </c>
      <c r="K27" s="27">
        <f t="shared" si="9"/>
        <v>13.134173119149416</v>
      </c>
    </row>
    <row r="28" spans="1:11" ht="11.9" customHeight="1">
      <c r="A28" s="183" t="s">
        <v>160</v>
      </c>
      <c r="B28" s="26"/>
      <c r="C28" s="39">
        <v>387</v>
      </c>
      <c r="D28" s="39">
        <v>186</v>
      </c>
      <c r="E28" s="245">
        <f t="shared" si="5"/>
        <v>-51.937984496124031</v>
      </c>
      <c r="F28" s="24">
        <v>845</v>
      </c>
      <c r="G28" s="375">
        <v>430</v>
      </c>
      <c r="H28" s="245">
        <f t="shared" si="6"/>
        <v>-49.112426035502956</v>
      </c>
      <c r="I28" s="72">
        <f t="shared" si="7"/>
        <v>1232</v>
      </c>
      <c r="J28" s="24">
        <f t="shared" si="8"/>
        <v>616</v>
      </c>
      <c r="K28" s="27">
        <f t="shared" si="9"/>
        <v>-50</v>
      </c>
    </row>
    <row r="29" spans="1:11" ht="11.9" customHeight="1">
      <c r="A29" s="183" t="s">
        <v>161</v>
      </c>
      <c r="B29" s="26"/>
      <c r="C29" s="39">
        <v>310</v>
      </c>
      <c r="D29" s="39">
        <v>164</v>
      </c>
      <c r="E29" s="245">
        <f t="shared" si="5"/>
        <v>-47.096774193548384</v>
      </c>
      <c r="F29" s="24">
        <v>658</v>
      </c>
      <c r="G29" s="375">
        <v>481</v>
      </c>
      <c r="H29" s="245">
        <f t="shared" si="6"/>
        <v>-26.899696048632215</v>
      </c>
      <c r="I29" s="72">
        <f t="shared" si="7"/>
        <v>968</v>
      </c>
      <c r="J29" s="24">
        <f t="shared" si="8"/>
        <v>645</v>
      </c>
      <c r="K29" s="27">
        <f t="shared" si="9"/>
        <v>-33.367768595041326</v>
      </c>
    </row>
    <row r="30" spans="1:11" ht="11.9" customHeight="1">
      <c r="A30" s="183" t="s">
        <v>19</v>
      </c>
      <c r="B30" s="26"/>
      <c r="C30" s="39">
        <v>6173</v>
      </c>
      <c r="D30" s="39">
        <v>5032</v>
      </c>
      <c r="E30" s="245">
        <f t="shared" si="5"/>
        <v>-18.483719423294996</v>
      </c>
      <c r="F30" s="24">
        <v>8413</v>
      </c>
      <c r="G30" s="375">
        <v>8152</v>
      </c>
      <c r="H30" s="245">
        <f t="shared" si="6"/>
        <v>-3.1023416141685467</v>
      </c>
      <c r="I30" s="72">
        <f t="shared" si="7"/>
        <v>14586</v>
      </c>
      <c r="J30" s="24">
        <f t="shared" si="8"/>
        <v>13184</v>
      </c>
      <c r="K30" s="27">
        <f t="shared" si="9"/>
        <v>-9.6119566707801969</v>
      </c>
    </row>
    <row r="31" spans="1:11" ht="11.9" customHeight="1">
      <c r="A31" s="183" t="s">
        <v>162</v>
      </c>
      <c r="B31" s="26"/>
      <c r="C31" s="39">
        <v>364</v>
      </c>
      <c r="D31" s="39">
        <v>289</v>
      </c>
      <c r="E31" s="245">
        <f t="shared" si="5"/>
        <v>-20.604395604395609</v>
      </c>
      <c r="F31" s="24">
        <v>935</v>
      </c>
      <c r="G31" s="375">
        <v>713</v>
      </c>
      <c r="H31" s="245">
        <f t="shared" si="6"/>
        <v>-23.743315508021389</v>
      </c>
      <c r="I31" s="72">
        <f t="shared" si="7"/>
        <v>1299</v>
      </c>
      <c r="J31" s="24">
        <f t="shared" si="8"/>
        <v>1002</v>
      </c>
      <c r="K31" s="27">
        <f t="shared" si="9"/>
        <v>-22.863741339491916</v>
      </c>
    </row>
    <row r="32" spans="1:11" ht="11.9" customHeight="1">
      <c r="A32" s="183" t="s">
        <v>154</v>
      </c>
      <c r="B32" s="26"/>
      <c r="C32" s="39">
        <v>129</v>
      </c>
      <c r="D32" s="39">
        <v>80</v>
      </c>
      <c r="E32" s="245">
        <f t="shared" si="5"/>
        <v>-37.984496124031011</v>
      </c>
      <c r="F32" s="24">
        <v>153</v>
      </c>
      <c r="G32" s="375">
        <v>188</v>
      </c>
      <c r="H32" s="245">
        <f t="shared" si="6"/>
        <v>22.87581699346406</v>
      </c>
      <c r="I32" s="72">
        <f t="shared" si="7"/>
        <v>282</v>
      </c>
      <c r="J32" s="24">
        <f t="shared" si="8"/>
        <v>268</v>
      </c>
      <c r="K32" s="27">
        <f t="shared" si="9"/>
        <v>-4.9645390070921946</v>
      </c>
    </row>
    <row r="33" spans="1:11" ht="11.9" customHeight="1">
      <c r="A33" s="183" t="s">
        <v>20</v>
      </c>
      <c r="B33" s="26"/>
      <c r="C33" s="39">
        <v>166</v>
      </c>
      <c r="D33" s="39">
        <v>84</v>
      </c>
      <c r="E33" s="245">
        <f t="shared" si="5"/>
        <v>-49.397590361445786</v>
      </c>
      <c r="F33" s="24">
        <v>327</v>
      </c>
      <c r="G33" s="375">
        <v>1196</v>
      </c>
      <c r="H33" s="245">
        <f t="shared" si="6"/>
        <v>265.74923547400613</v>
      </c>
      <c r="I33" s="72">
        <f t="shared" si="7"/>
        <v>493</v>
      </c>
      <c r="J33" s="24">
        <f t="shared" si="8"/>
        <v>1280</v>
      </c>
      <c r="K33" s="27">
        <f t="shared" si="9"/>
        <v>159.63488843813388</v>
      </c>
    </row>
    <row r="34" spans="1:11" ht="11.9" customHeight="1">
      <c r="A34" s="183" t="s">
        <v>21</v>
      </c>
      <c r="B34" s="26"/>
      <c r="C34" s="39">
        <v>775</v>
      </c>
      <c r="D34" s="39">
        <v>619</v>
      </c>
      <c r="E34" s="245">
        <f t="shared" si="5"/>
        <v>-20.129032258064516</v>
      </c>
      <c r="F34" s="24">
        <v>2612</v>
      </c>
      <c r="G34" s="375">
        <v>4186</v>
      </c>
      <c r="H34" s="245">
        <f t="shared" si="6"/>
        <v>60.260336906584989</v>
      </c>
      <c r="I34" s="72">
        <f t="shared" si="7"/>
        <v>3387</v>
      </c>
      <c r="J34" s="24">
        <f t="shared" si="8"/>
        <v>4805</v>
      </c>
      <c r="K34" s="27">
        <f t="shared" si="9"/>
        <v>41.865958074992626</v>
      </c>
    </row>
    <row r="35" spans="1:11" ht="11.9" customHeight="1">
      <c r="A35" s="183" t="s">
        <v>22</v>
      </c>
      <c r="B35" s="26"/>
      <c r="C35" s="39">
        <v>821</v>
      </c>
      <c r="D35" s="39">
        <v>303</v>
      </c>
      <c r="E35" s="245">
        <f t="shared" si="5"/>
        <v>-63.093788063337385</v>
      </c>
      <c r="F35" s="24">
        <v>2709</v>
      </c>
      <c r="G35" s="375">
        <v>3398</v>
      </c>
      <c r="H35" s="245">
        <f t="shared" si="6"/>
        <v>25.43373938722775</v>
      </c>
      <c r="I35" s="72">
        <f t="shared" si="7"/>
        <v>3530</v>
      </c>
      <c r="J35" s="24">
        <f t="shared" si="8"/>
        <v>3701</v>
      </c>
      <c r="K35" s="27">
        <f t="shared" si="9"/>
        <v>4.8441926345609065</v>
      </c>
    </row>
    <row r="36" spans="1:11" ht="11.9" customHeight="1">
      <c r="A36" s="183" t="s">
        <v>163</v>
      </c>
      <c r="B36" s="26"/>
      <c r="C36" s="39">
        <v>152</v>
      </c>
      <c r="D36" s="39">
        <v>96</v>
      </c>
      <c r="E36" s="245">
        <f t="shared" si="5"/>
        <v>-36.842105263157897</v>
      </c>
      <c r="F36" s="24">
        <v>370</v>
      </c>
      <c r="G36" s="375">
        <v>426</v>
      </c>
      <c r="H36" s="245">
        <f t="shared" si="6"/>
        <v>15.135135135135137</v>
      </c>
      <c r="I36" s="72">
        <f t="shared" si="7"/>
        <v>522</v>
      </c>
      <c r="J36" s="24">
        <f t="shared" si="8"/>
        <v>522</v>
      </c>
      <c r="K36" s="27" t="str">
        <f t="shared" si="9"/>
        <v>-</v>
      </c>
    </row>
    <row r="37" spans="1:11" ht="11.9" customHeight="1">
      <c r="A37" s="183" t="s">
        <v>23</v>
      </c>
      <c r="B37" s="26"/>
      <c r="C37" s="39">
        <v>657</v>
      </c>
      <c r="D37" s="39">
        <v>453</v>
      </c>
      <c r="E37" s="245">
        <f t="shared" si="5"/>
        <v>-31.05022831050228</v>
      </c>
      <c r="F37" s="24">
        <v>2725</v>
      </c>
      <c r="G37" s="375">
        <v>2517</v>
      </c>
      <c r="H37" s="245">
        <f t="shared" si="6"/>
        <v>-7.6330275229357758</v>
      </c>
      <c r="I37" s="72">
        <f t="shared" si="7"/>
        <v>3382</v>
      </c>
      <c r="J37" s="24">
        <f t="shared" si="8"/>
        <v>2970</v>
      </c>
      <c r="K37" s="27">
        <f t="shared" si="9"/>
        <v>-12.182140745121227</v>
      </c>
    </row>
    <row r="38" spans="1:11" ht="11.9" customHeight="1">
      <c r="A38" s="183" t="s">
        <v>24</v>
      </c>
      <c r="B38" s="26"/>
      <c r="C38" s="39">
        <v>295</v>
      </c>
      <c r="D38" s="39">
        <v>293</v>
      </c>
      <c r="E38" s="245">
        <f t="shared" si="5"/>
        <v>-0.67796610169491567</v>
      </c>
      <c r="F38" s="24">
        <v>358</v>
      </c>
      <c r="G38" s="375">
        <v>1121</v>
      </c>
      <c r="H38" s="245">
        <f t="shared" si="6"/>
        <v>213.1284916201117</v>
      </c>
      <c r="I38" s="72">
        <f t="shared" si="7"/>
        <v>653</v>
      </c>
      <c r="J38" s="24">
        <f t="shared" si="8"/>
        <v>1414</v>
      </c>
      <c r="K38" s="27">
        <f t="shared" si="9"/>
        <v>116.53905053598774</v>
      </c>
    </row>
    <row r="39" spans="1:11" ht="37.5" customHeight="1">
      <c r="A39" s="643" t="s">
        <v>106</v>
      </c>
      <c r="B39" s="448"/>
      <c r="C39" s="39">
        <v>1022</v>
      </c>
      <c r="D39" s="39">
        <v>850</v>
      </c>
      <c r="E39" s="245">
        <f t="shared" si="5"/>
        <v>-16.829745596868882</v>
      </c>
      <c r="F39" s="24">
        <v>3825</v>
      </c>
      <c r="G39" s="375">
        <v>3862</v>
      </c>
      <c r="H39" s="245">
        <f t="shared" si="6"/>
        <v>0.9673202614379095</v>
      </c>
      <c r="I39" s="72">
        <f t="shared" si="7"/>
        <v>4847</v>
      </c>
      <c r="J39" s="24">
        <f t="shared" si="8"/>
        <v>4712</v>
      </c>
      <c r="K39" s="27">
        <f t="shared" si="9"/>
        <v>-2.7852279760676724</v>
      </c>
    </row>
    <row r="40" spans="1:11" ht="11.9" customHeight="1">
      <c r="A40" s="644" t="s">
        <v>117</v>
      </c>
      <c r="B40" s="343"/>
      <c r="C40" s="39">
        <v>247</v>
      </c>
      <c r="D40" s="39">
        <v>179</v>
      </c>
      <c r="E40" s="245">
        <f t="shared" si="5"/>
        <v>-27.530364372469641</v>
      </c>
      <c r="F40" s="24">
        <v>569</v>
      </c>
      <c r="G40" s="375">
        <v>64</v>
      </c>
      <c r="H40" s="245">
        <f t="shared" si="6"/>
        <v>-88.75219683655537</v>
      </c>
      <c r="I40" s="72">
        <f t="shared" si="7"/>
        <v>816</v>
      </c>
      <c r="J40" s="24">
        <f t="shared" si="8"/>
        <v>243</v>
      </c>
      <c r="K40" s="27">
        <f t="shared" si="9"/>
        <v>-70.220588235294116</v>
      </c>
    </row>
    <row r="41" spans="1:11" ht="11.9" customHeight="1">
      <c r="A41" s="183" t="s">
        <v>25</v>
      </c>
      <c r="B41" s="26"/>
      <c r="C41" s="39">
        <v>1268</v>
      </c>
      <c r="D41" s="39">
        <v>514</v>
      </c>
      <c r="E41" s="245">
        <f t="shared" si="5"/>
        <v>-59.463722397476346</v>
      </c>
      <c r="F41" s="24">
        <v>2093</v>
      </c>
      <c r="G41" s="375">
        <v>1674</v>
      </c>
      <c r="H41" s="245">
        <f t="shared" si="6"/>
        <v>-20.01911132345915</v>
      </c>
      <c r="I41" s="72">
        <f t="shared" si="7"/>
        <v>3361</v>
      </c>
      <c r="J41" s="24">
        <f t="shared" si="8"/>
        <v>2188</v>
      </c>
      <c r="K41" s="27">
        <f t="shared" si="9"/>
        <v>-34.900327283546559</v>
      </c>
    </row>
    <row r="42" spans="1:11" ht="11.9" customHeight="1">
      <c r="A42" s="183" t="s">
        <v>26</v>
      </c>
      <c r="B42" s="26"/>
      <c r="C42" s="39">
        <v>313</v>
      </c>
      <c r="D42" s="39">
        <v>251</v>
      </c>
      <c r="E42" s="245">
        <f t="shared" si="5"/>
        <v>-19.808306709265178</v>
      </c>
      <c r="F42" s="24">
        <v>1715</v>
      </c>
      <c r="G42" s="375">
        <v>1867</v>
      </c>
      <c r="H42" s="245">
        <f t="shared" si="6"/>
        <v>8.8629737609329453</v>
      </c>
      <c r="I42" s="72">
        <f t="shared" si="7"/>
        <v>2028</v>
      </c>
      <c r="J42" s="24">
        <f t="shared" si="8"/>
        <v>2118</v>
      </c>
      <c r="K42" s="27">
        <f t="shared" si="9"/>
        <v>4.4378698224851965</v>
      </c>
    </row>
    <row r="43" spans="1:11" ht="11.9" customHeight="1">
      <c r="A43" s="183" t="s">
        <v>27</v>
      </c>
      <c r="B43" s="26"/>
      <c r="C43" s="39">
        <v>1833</v>
      </c>
      <c r="D43" s="39">
        <v>1021</v>
      </c>
      <c r="E43" s="245">
        <f t="shared" si="5"/>
        <v>-44.298963447899617</v>
      </c>
      <c r="F43" s="24">
        <v>22316</v>
      </c>
      <c r="G43" s="375">
        <v>14214</v>
      </c>
      <c r="H43" s="245">
        <f t="shared" si="6"/>
        <v>-36.305789568022938</v>
      </c>
      <c r="I43" s="72">
        <f t="shared" si="7"/>
        <v>24149</v>
      </c>
      <c r="J43" s="24">
        <f t="shared" si="8"/>
        <v>15235</v>
      </c>
      <c r="K43" s="27">
        <f t="shared" si="9"/>
        <v>-36.912501552859332</v>
      </c>
    </row>
    <row r="44" spans="1:11" ht="11.9" customHeight="1">
      <c r="A44" s="183" t="s">
        <v>164</v>
      </c>
      <c r="B44" s="26"/>
      <c r="C44" s="39">
        <v>261</v>
      </c>
      <c r="D44" s="39">
        <v>194</v>
      </c>
      <c r="E44" s="245">
        <f t="shared" si="5"/>
        <v>-25.670498084291182</v>
      </c>
      <c r="F44" s="24">
        <v>923</v>
      </c>
      <c r="G44" s="375">
        <v>352</v>
      </c>
      <c r="H44" s="245">
        <f t="shared" si="6"/>
        <v>-61.863488624051996</v>
      </c>
      <c r="I44" s="72">
        <f t="shared" si="7"/>
        <v>1184</v>
      </c>
      <c r="J44" s="24">
        <f t="shared" si="8"/>
        <v>546</v>
      </c>
      <c r="K44" s="27">
        <f t="shared" si="9"/>
        <v>-53.88513513513513</v>
      </c>
    </row>
    <row r="45" spans="1:11" ht="11.9" customHeight="1">
      <c r="A45" s="183" t="s">
        <v>28</v>
      </c>
      <c r="B45" s="26"/>
      <c r="C45" s="39">
        <v>927</v>
      </c>
      <c r="D45" s="39">
        <v>614</v>
      </c>
      <c r="E45" s="245">
        <f t="shared" si="5"/>
        <v>-33.764832793959009</v>
      </c>
      <c r="F45" s="24">
        <v>2848</v>
      </c>
      <c r="G45" s="375">
        <v>1239</v>
      </c>
      <c r="H45" s="245">
        <f t="shared" si="6"/>
        <v>-56.49578651685394</v>
      </c>
      <c r="I45" s="72">
        <f t="shared" si="7"/>
        <v>3775</v>
      </c>
      <c r="J45" s="24">
        <f t="shared" si="8"/>
        <v>1853</v>
      </c>
      <c r="K45" s="27">
        <f t="shared" si="9"/>
        <v>-50.913907284768214</v>
      </c>
    </row>
    <row r="46" spans="1:11" ht="11.9" customHeight="1">
      <c r="A46" s="183" t="s">
        <v>29</v>
      </c>
      <c r="B46" s="645"/>
      <c r="C46" s="637">
        <f>+SUM(C47+C48)</f>
        <v>3171</v>
      </c>
      <c r="D46" s="637">
        <f>+SUM(D47+D48)</f>
        <v>1858</v>
      </c>
      <c r="E46" s="245">
        <f t="shared" si="5"/>
        <v>-41.406496373383796</v>
      </c>
      <c r="F46" s="637">
        <f>+SUM(F47+F48)</f>
        <v>11852</v>
      </c>
      <c r="G46" s="375">
        <f>+SUM(G47+G48)</f>
        <v>10135</v>
      </c>
      <c r="H46" s="245">
        <f t="shared" si="6"/>
        <v>-14.487006412419845</v>
      </c>
      <c r="I46" s="637">
        <f t="shared" si="7"/>
        <v>15023</v>
      </c>
      <c r="J46" s="637">
        <f t="shared" si="8"/>
        <v>11993</v>
      </c>
      <c r="K46" s="646">
        <f t="shared" si="9"/>
        <v>-20.169074086400851</v>
      </c>
    </row>
    <row r="47" spans="1:11" ht="11.9" customHeight="1">
      <c r="A47" s="183" t="s">
        <v>30</v>
      </c>
      <c r="B47" s="26"/>
      <c r="C47" s="24">
        <v>612</v>
      </c>
      <c r="D47" s="24">
        <v>323</v>
      </c>
      <c r="E47" s="245">
        <f t="shared" si="5"/>
        <v>-47.222222222222221</v>
      </c>
      <c r="F47" s="24">
        <v>3379</v>
      </c>
      <c r="G47" s="375">
        <v>2425</v>
      </c>
      <c r="H47" s="245">
        <f t="shared" si="6"/>
        <v>-28.23320509026339</v>
      </c>
      <c r="I47" s="72">
        <f t="shared" si="7"/>
        <v>3991</v>
      </c>
      <c r="J47" s="24">
        <f t="shared" si="8"/>
        <v>2748</v>
      </c>
      <c r="K47" s="27">
        <f t="shared" si="9"/>
        <v>-31.145076421949391</v>
      </c>
    </row>
    <row r="48" spans="1:11" ht="11.9" customHeight="1">
      <c r="A48" s="183" t="s">
        <v>31</v>
      </c>
      <c r="B48" s="26"/>
      <c r="C48" s="24">
        <v>2559</v>
      </c>
      <c r="D48" s="24">
        <v>1535</v>
      </c>
      <c r="E48" s="245">
        <f t="shared" si="5"/>
        <v>-40.015631105900738</v>
      </c>
      <c r="F48" s="24">
        <v>8473</v>
      </c>
      <c r="G48" s="375">
        <v>7710</v>
      </c>
      <c r="H48" s="245">
        <f t="shared" si="6"/>
        <v>-9.0050749439395723</v>
      </c>
      <c r="I48" s="72">
        <f t="shared" si="7"/>
        <v>11032</v>
      </c>
      <c r="J48" s="24">
        <f t="shared" si="8"/>
        <v>9245</v>
      </c>
      <c r="K48" s="27">
        <f t="shared" si="9"/>
        <v>-16.198332124728065</v>
      </c>
    </row>
    <row r="49" spans="1:11" ht="11.9" customHeight="1">
      <c r="A49" s="183" t="s">
        <v>32</v>
      </c>
      <c r="B49" s="26"/>
      <c r="C49" s="24">
        <v>343</v>
      </c>
      <c r="D49" s="24">
        <v>188</v>
      </c>
      <c r="E49" s="245">
        <f t="shared" si="5"/>
        <v>-45.189504373177847</v>
      </c>
      <c r="F49" s="24">
        <v>10</v>
      </c>
      <c r="G49" s="375">
        <v>75</v>
      </c>
      <c r="H49" s="245" t="str">
        <f t="shared" si="6"/>
        <v>##</v>
      </c>
      <c r="I49" s="72">
        <f t="shared" si="7"/>
        <v>353</v>
      </c>
      <c r="J49" s="24">
        <f t="shared" si="8"/>
        <v>263</v>
      </c>
      <c r="K49" s="27">
        <f t="shared" si="9"/>
        <v>-25.495750708215294</v>
      </c>
    </row>
    <row r="50" spans="1:11" ht="11.9" customHeight="1">
      <c r="A50" s="183" t="s">
        <v>33</v>
      </c>
      <c r="B50" s="26"/>
      <c r="C50" s="24">
        <v>912</v>
      </c>
      <c r="D50" s="24">
        <v>542</v>
      </c>
      <c r="E50" s="245">
        <f t="shared" si="5"/>
        <v>-40.570175438596493</v>
      </c>
      <c r="F50" s="24">
        <v>7378</v>
      </c>
      <c r="G50" s="375">
        <v>4467</v>
      </c>
      <c r="H50" s="245">
        <f t="shared" si="6"/>
        <v>-39.455136893467071</v>
      </c>
      <c r="I50" s="72">
        <f t="shared" si="7"/>
        <v>8290</v>
      </c>
      <c r="J50" s="24">
        <f t="shared" si="8"/>
        <v>5009</v>
      </c>
      <c r="K50" s="27">
        <f t="shared" si="9"/>
        <v>-39.577804583835949</v>
      </c>
    </row>
    <row r="51" spans="1:11" ht="11.9" customHeight="1">
      <c r="A51" s="183" t="s">
        <v>165</v>
      </c>
      <c r="B51" s="26"/>
      <c r="C51" s="24">
        <v>91</v>
      </c>
      <c r="D51" s="24">
        <v>79</v>
      </c>
      <c r="E51" s="245">
        <f t="shared" si="5"/>
        <v>-13.186813186813184</v>
      </c>
      <c r="F51" s="24">
        <v>75</v>
      </c>
      <c r="G51" s="375">
        <v>110</v>
      </c>
      <c r="H51" s="245">
        <f t="shared" si="6"/>
        <v>46.666666666666657</v>
      </c>
      <c r="I51" s="72">
        <f t="shared" si="7"/>
        <v>166</v>
      </c>
      <c r="J51" s="24">
        <f t="shared" si="8"/>
        <v>189</v>
      </c>
      <c r="K51" s="27">
        <f t="shared" si="9"/>
        <v>13.855421686746983</v>
      </c>
    </row>
    <row r="52" spans="1:11" ht="11.9" customHeight="1">
      <c r="A52" s="183" t="s">
        <v>34</v>
      </c>
      <c r="B52" s="26"/>
      <c r="C52" s="24">
        <v>321</v>
      </c>
      <c r="D52" s="24">
        <v>214</v>
      </c>
      <c r="E52" s="245">
        <f t="shared" si="5"/>
        <v>-33.333333333333336</v>
      </c>
      <c r="F52" s="24">
        <v>616</v>
      </c>
      <c r="G52" s="375">
        <v>963</v>
      </c>
      <c r="H52" s="245">
        <f t="shared" si="6"/>
        <v>56.331168831168824</v>
      </c>
      <c r="I52" s="72">
        <f t="shared" si="7"/>
        <v>937</v>
      </c>
      <c r="J52" s="24">
        <f t="shared" si="8"/>
        <v>1177</v>
      </c>
      <c r="K52" s="27">
        <f t="shared" si="9"/>
        <v>25.613660618996793</v>
      </c>
    </row>
    <row r="53" spans="1:11" ht="11.9" customHeight="1">
      <c r="A53" s="183" t="s">
        <v>35</v>
      </c>
      <c r="B53" s="26"/>
      <c r="C53" s="24">
        <v>289</v>
      </c>
      <c r="D53" s="24">
        <v>190</v>
      </c>
      <c r="E53" s="245">
        <f t="shared" si="5"/>
        <v>-34.256055363321799</v>
      </c>
      <c r="F53" s="24">
        <v>288</v>
      </c>
      <c r="G53" s="375">
        <v>667</v>
      </c>
      <c r="H53" s="245">
        <f t="shared" si="6"/>
        <v>131.59722222222223</v>
      </c>
      <c r="I53" s="72">
        <f t="shared" si="7"/>
        <v>577</v>
      </c>
      <c r="J53" s="24">
        <f t="shared" si="8"/>
        <v>857</v>
      </c>
      <c r="K53" s="27">
        <f t="shared" si="9"/>
        <v>48.526863084921999</v>
      </c>
    </row>
    <row r="54" spans="1:11" ht="11.9" customHeight="1">
      <c r="A54" s="183" t="s">
        <v>103</v>
      </c>
      <c r="B54" s="26"/>
      <c r="C54" s="24">
        <v>1114</v>
      </c>
      <c r="D54" s="24">
        <v>912</v>
      </c>
      <c r="E54" s="245">
        <f t="shared" si="5"/>
        <v>-18.132854578096946</v>
      </c>
      <c r="F54" s="24">
        <v>2054</v>
      </c>
      <c r="G54" s="375">
        <v>1835</v>
      </c>
      <c r="H54" s="245">
        <f t="shared" si="6"/>
        <v>-10.662122687439146</v>
      </c>
      <c r="I54" s="72">
        <f t="shared" si="7"/>
        <v>3168</v>
      </c>
      <c r="J54" s="24">
        <f t="shared" si="8"/>
        <v>2747</v>
      </c>
      <c r="K54" s="27">
        <f t="shared" si="9"/>
        <v>-13.289141414141415</v>
      </c>
    </row>
    <row r="55" spans="1:11" ht="11.9" customHeight="1">
      <c r="A55" s="183" t="s">
        <v>36</v>
      </c>
      <c r="B55" s="26"/>
      <c r="C55" s="24">
        <v>267</v>
      </c>
      <c r="D55" s="24">
        <v>229</v>
      </c>
      <c r="E55" s="245">
        <f t="shared" si="5"/>
        <v>-14.232209737827716</v>
      </c>
      <c r="F55" s="24">
        <v>341</v>
      </c>
      <c r="G55" s="375">
        <v>313</v>
      </c>
      <c r="H55" s="245">
        <f t="shared" si="6"/>
        <v>-8.2111436950146661</v>
      </c>
      <c r="I55" s="72">
        <f t="shared" si="7"/>
        <v>608</v>
      </c>
      <c r="J55" s="24">
        <f t="shared" si="8"/>
        <v>542</v>
      </c>
      <c r="K55" s="27">
        <f t="shared" si="9"/>
        <v>-10.855263157894735</v>
      </c>
    </row>
    <row r="56" spans="1:11" ht="11.9" customHeight="1">
      <c r="A56" s="183" t="s">
        <v>104</v>
      </c>
      <c r="B56" s="26"/>
      <c r="C56" s="24">
        <v>568</v>
      </c>
      <c r="D56" s="24">
        <v>347</v>
      </c>
      <c r="E56" s="245">
        <f t="shared" si="5"/>
        <v>-38.908450704225352</v>
      </c>
      <c r="F56" s="24">
        <v>165</v>
      </c>
      <c r="G56" s="375">
        <v>141</v>
      </c>
      <c r="H56" s="245">
        <f t="shared" si="6"/>
        <v>-14.54545454545455</v>
      </c>
      <c r="I56" s="72">
        <f t="shared" si="7"/>
        <v>733</v>
      </c>
      <c r="J56" s="24">
        <f t="shared" si="8"/>
        <v>488</v>
      </c>
      <c r="K56" s="27">
        <f t="shared" si="9"/>
        <v>-33.424283765347887</v>
      </c>
    </row>
    <row r="57" spans="1:11" ht="11.9" customHeight="1">
      <c r="A57" s="183" t="s">
        <v>37</v>
      </c>
      <c r="B57" s="26"/>
      <c r="C57" s="24">
        <v>913</v>
      </c>
      <c r="D57" s="24">
        <v>786</v>
      </c>
      <c r="E57" s="245">
        <f t="shared" si="5"/>
        <v>-13.910186199342823</v>
      </c>
      <c r="F57" s="24">
        <v>1746</v>
      </c>
      <c r="G57" s="375">
        <v>1862</v>
      </c>
      <c r="H57" s="245">
        <f t="shared" si="6"/>
        <v>6.6437571592210753</v>
      </c>
      <c r="I57" s="72">
        <f t="shared" si="7"/>
        <v>2659</v>
      </c>
      <c r="J57" s="24">
        <f t="shared" si="8"/>
        <v>2648</v>
      </c>
      <c r="K57" s="27">
        <f t="shared" si="9"/>
        <v>-0.41368935690109243</v>
      </c>
    </row>
    <row r="58" spans="1:11" ht="11.9" customHeight="1">
      <c r="A58" s="183" t="s">
        <v>38</v>
      </c>
      <c r="B58" s="26"/>
      <c r="C58" s="24">
        <v>379</v>
      </c>
      <c r="D58" s="24">
        <v>226</v>
      </c>
      <c r="E58" s="245">
        <f t="shared" si="5"/>
        <v>-40.369393139841691</v>
      </c>
      <c r="F58" s="24">
        <v>1372</v>
      </c>
      <c r="G58" s="375">
        <v>1165</v>
      </c>
      <c r="H58" s="245">
        <f t="shared" si="6"/>
        <v>-15.087463556851311</v>
      </c>
      <c r="I58" s="72">
        <f t="shared" si="7"/>
        <v>1751</v>
      </c>
      <c r="J58" s="24">
        <f t="shared" si="8"/>
        <v>1391</v>
      </c>
      <c r="K58" s="27">
        <f t="shared" si="9"/>
        <v>-20.559680182752714</v>
      </c>
    </row>
    <row r="59" spans="1:11" ht="11.9" customHeight="1">
      <c r="A59" s="183" t="s">
        <v>39</v>
      </c>
      <c r="B59" s="26"/>
      <c r="C59" s="24">
        <v>109</v>
      </c>
      <c r="D59" s="24">
        <v>95</v>
      </c>
      <c r="E59" s="245">
        <f t="shared" si="5"/>
        <v>-12.844036697247708</v>
      </c>
      <c r="F59" s="24">
        <v>77</v>
      </c>
      <c r="G59" s="375">
        <v>158</v>
      </c>
      <c r="H59" s="245">
        <f t="shared" si="6"/>
        <v>105.1948051948052</v>
      </c>
      <c r="I59" s="72">
        <f t="shared" si="7"/>
        <v>186</v>
      </c>
      <c r="J59" s="24">
        <f t="shared" si="8"/>
        <v>253</v>
      </c>
      <c r="K59" s="27">
        <f t="shared" si="9"/>
        <v>36.021505376344074</v>
      </c>
    </row>
    <row r="60" spans="1:11" ht="11.9" customHeight="1">
      <c r="A60" s="183" t="s">
        <v>40</v>
      </c>
      <c r="B60" s="26"/>
      <c r="C60" s="24">
        <v>6329</v>
      </c>
      <c r="D60" s="24">
        <v>4721</v>
      </c>
      <c r="E60" s="245">
        <f t="shared" si="5"/>
        <v>-25.406857323431819</v>
      </c>
      <c r="F60" s="24">
        <v>38780</v>
      </c>
      <c r="G60" s="375">
        <v>42707</v>
      </c>
      <c r="H60" s="245">
        <f t="shared" si="6"/>
        <v>10.126353790613729</v>
      </c>
      <c r="I60" s="72">
        <f t="shared" si="7"/>
        <v>45109</v>
      </c>
      <c r="J60" s="24">
        <f t="shared" si="8"/>
        <v>47428</v>
      </c>
      <c r="K60" s="27">
        <f t="shared" si="9"/>
        <v>5.1408809771885888</v>
      </c>
    </row>
    <row r="61" spans="1:11" ht="11.9" customHeight="1">
      <c r="A61" s="183" t="s">
        <v>41</v>
      </c>
      <c r="B61" s="26"/>
      <c r="C61" s="24">
        <v>263</v>
      </c>
      <c r="D61" s="24">
        <v>174</v>
      </c>
      <c r="E61" s="245">
        <f t="shared" si="5"/>
        <v>-33.840304182509506</v>
      </c>
      <c r="F61" s="24">
        <v>890</v>
      </c>
      <c r="G61" s="375">
        <v>1146</v>
      </c>
      <c r="H61" s="245">
        <f t="shared" si="6"/>
        <v>28.764044943820231</v>
      </c>
      <c r="I61" s="72">
        <f t="shared" si="7"/>
        <v>1153</v>
      </c>
      <c r="J61" s="24">
        <f t="shared" si="8"/>
        <v>1320</v>
      </c>
      <c r="K61" s="27">
        <f t="shared" si="9"/>
        <v>14.483954900260198</v>
      </c>
    </row>
    <row r="62" spans="1:11" ht="11.9" customHeight="1">
      <c r="A62" s="183" t="s">
        <v>42</v>
      </c>
      <c r="B62" s="26"/>
      <c r="C62" s="24">
        <v>3392</v>
      </c>
      <c r="D62" s="24">
        <v>2832</v>
      </c>
      <c r="E62" s="245">
        <f t="shared" si="5"/>
        <v>-16.509433962264154</v>
      </c>
      <c r="F62" s="24">
        <v>22591</v>
      </c>
      <c r="G62" s="375">
        <v>30412</v>
      </c>
      <c r="H62" s="39">
        <f t="shared" si="6"/>
        <v>34.619981408525511</v>
      </c>
      <c r="I62" s="72">
        <f t="shared" si="7"/>
        <v>25983</v>
      </c>
      <c r="J62" s="24">
        <f t="shared" si="8"/>
        <v>33244</v>
      </c>
      <c r="K62" s="27">
        <f t="shared" si="9"/>
        <v>27.945194935149907</v>
      </c>
    </row>
    <row r="63" spans="1:11" ht="11.9" customHeight="1">
      <c r="A63" s="22" t="s">
        <v>43</v>
      </c>
      <c r="B63" s="26"/>
      <c r="C63" s="24">
        <v>679</v>
      </c>
      <c r="D63" s="24">
        <v>385</v>
      </c>
      <c r="E63" s="245">
        <f t="shared" si="5"/>
        <v>-43.298969072164951</v>
      </c>
      <c r="F63" s="24">
        <v>4108</v>
      </c>
      <c r="G63" s="375">
        <v>4607</v>
      </c>
      <c r="H63" s="39">
        <f t="shared" si="6"/>
        <v>12.147030185004869</v>
      </c>
      <c r="I63" s="72">
        <f t="shared" si="7"/>
        <v>4787</v>
      </c>
      <c r="J63" s="24">
        <f t="shared" si="8"/>
        <v>4992</v>
      </c>
      <c r="K63" s="27">
        <f t="shared" si="9"/>
        <v>4.2824315855441775</v>
      </c>
    </row>
    <row r="64" spans="1:11" ht="11.9" customHeight="1">
      <c r="A64" s="22" t="s">
        <v>44</v>
      </c>
      <c r="B64" s="26"/>
      <c r="C64" s="24">
        <v>629</v>
      </c>
      <c r="D64" s="24">
        <v>302</v>
      </c>
      <c r="E64" s="245">
        <f t="shared" si="5"/>
        <v>-51.987281399046104</v>
      </c>
      <c r="F64" s="24">
        <v>886</v>
      </c>
      <c r="G64" s="375">
        <v>906</v>
      </c>
      <c r="H64" s="39">
        <f t="shared" si="6"/>
        <v>2.257336343115135</v>
      </c>
      <c r="I64" s="72">
        <f t="shared" si="7"/>
        <v>1515</v>
      </c>
      <c r="J64" s="24">
        <f t="shared" si="8"/>
        <v>1208</v>
      </c>
      <c r="K64" s="27">
        <f t="shared" si="9"/>
        <v>-20.264026402640269</v>
      </c>
    </row>
    <row r="65" spans="1:11" ht="11.9" customHeight="1">
      <c r="A65" s="28" t="s">
        <v>45</v>
      </c>
      <c r="B65" s="32"/>
      <c r="C65" s="24">
        <v>1927</v>
      </c>
      <c r="D65" s="24">
        <v>1425</v>
      </c>
      <c r="E65" s="39">
        <f t="shared" si="5"/>
        <v>-26.050856253243381</v>
      </c>
      <c r="F65" s="24">
        <v>3943</v>
      </c>
      <c r="G65" s="375">
        <v>4029</v>
      </c>
      <c r="H65" s="41">
        <f t="shared" si="6"/>
        <v>2.1810803956378466</v>
      </c>
      <c r="I65" s="57">
        <f t="shared" si="7"/>
        <v>5870</v>
      </c>
      <c r="J65" s="24">
        <f t="shared" si="8"/>
        <v>5454</v>
      </c>
      <c r="K65" s="27">
        <f t="shared" si="9"/>
        <v>-7.0868824531516221</v>
      </c>
    </row>
    <row r="66" spans="1:11" ht="12" customHeight="1" thickBot="1">
      <c r="A66" s="15" t="s">
        <v>46</v>
      </c>
      <c r="B66" s="42"/>
      <c r="C66" s="43">
        <f>SUM(C23:C46,C49:C65)</f>
        <v>46151</v>
      </c>
      <c r="D66" s="43">
        <f>SUM(D23:D46,D49:D65)</f>
        <v>34227</v>
      </c>
      <c r="E66" s="44">
        <f>IF(C66=D66,"-",IF((C66=0),"##",IF(ABS((D66/C66-1)*100)&gt;=500,"##",(D66/C66-1)*100)))</f>
        <v>-25.836926610474308</v>
      </c>
      <c r="F66" s="43">
        <f>SUM(F23:F46,F49:F65)</f>
        <v>167160</v>
      </c>
      <c r="G66" s="629">
        <f>SUM(G23:G46,G49:G65)</f>
        <v>168670</v>
      </c>
      <c r="H66" s="44">
        <f>IF(F66=G66,"-",IF((F66=0),"##",IF(ABS((G66/F66-1)*100)&gt;=500,"##",(G66/F66-1)*100)))</f>
        <v>0.90332615458244003</v>
      </c>
      <c r="I66" s="69">
        <f t="shared" si="7"/>
        <v>213311</v>
      </c>
      <c r="J66" s="43">
        <f t="shared" si="8"/>
        <v>202897</v>
      </c>
      <c r="K66" s="45">
        <f>IF(I66=J66,"-",IF((I66=0),"##",IF(ABS((J66/I66-1)*100)&gt;=500,"##",(J66/I66-1)*100)))</f>
        <v>-4.8820735920791725</v>
      </c>
    </row>
    <row r="67" spans="1:11" ht="12" customHeight="1">
      <c r="A67" s="51" t="str">
        <f>Titles!A8</f>
        <v>1Data for 2021 and 2022 based on 2016 Census Definitions and data for 2023 based on 2021 Census Definitions.</v>
      </c>
      <c r="B67" s="286"/>
      <c r="C67" s="287"/>
      <c r="D67" s="287"/>
      <c r="E67" s="287"/>
      <c r="F67" s="51"/>
      <c r="G67" s="630"/>
      <c r="H67" s="286"/>
      <c r="I67" s="286"/>
      <c r="J67" s="286"/>
      <c r="K67" s="289"/>
    </row>
    <row r="68" spans="1:11" s="293" customFormat="1" ht="12" customHeight="1">
      <c r="A68" s="341" t="str">
        <f>Titles!A10</f>
        <v>Source: CMHC Starts and Completion Survey, Market Absorption Survey</v>
      </c>
      <c r="B68" s="292"/>
      <c r="C68" s="292"/>
      <c r="D68" s="292"/>
      <c r="E68" s="292"/>
      <c r="F68" s="341"/>
      <c r="G68" s="631"/>
      <c r="H68" s="292"/>
      <c r="I68" s="292"/>
      <c r="J68" s="292"/>
      <c r="K68" s="9"/>
    </row>
    <row r="69" spans="1:11">
      <c r="A69" s="51"/>
      <c r="F69" s="51"/>
    </row>
  </sheetData>
  <phoneticPr fontId="11" type="noConversion"/>
  <pageMargins left="0.78740157480314965" right="0.51181102362204722" top="0.51181102362204722" bottom="0.51181102362204722" header="0.51181102362204722" footer="0.51181102362204722"/>
  <pageSetup scale="95" orientation="portrait" r:id="rId1"/>
  <headerFooter alignWithMargins="0"/>
  <ignoredErrors>
    <ignoredError sqref="C66:D66 F66:G66 F46:G46 C46:D46 H21:H24 E21:E24 E8:E11 I8:K24 H8:H11 I66:K66 H13:H17 E13:E17 E19 H19 E65 C12:D12 F12:G12 A67:D68 A2:K4 I45:I47 H62:H65 I61:I65 K26:K27 I26:I27 E25 H25:K25 C18:D18 F18:G18 C20:D22 F20:G22" unlockedFormula="1"/>
    <ignoredError sqref="H66 E66 E12 E18 E20 H20 H18 H12" formula="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2"/>
  <sheetViews>
    <sheetView showGridLines="0" zoomScaleNormal="100" workbookViewId="0">
      <pane xSplit="3" ySplit="10" topLeftCell="D11" activePane="bottomRight" state="frozen"/>
      <selection pane="topRight"/>
      <selection pane="bottomLeft"/>
      <selection pane="bottomRight"/>
    </sheetView>
  </sheetViews>
  <sheetFormatPr defaultColWidth="11.53515625" defaultRowHeight="11.5"/>
  <cols>
    <col min="1" max="1" width="7.765625" style="10" customWidth="1"/>
    <col min="2" max="3" width="8.765625" style="10" customWidth="1"/>
    <col min="4" max="8" width="9.765625" style="10" customWidth="1"/>
    <col min="9" max="16384" width="11.53515625" style="10"/>
  </cols>
  <sheetData>
    <row r="1" spans="1:8" ht="16" customHeight="1">
      <c r="A1" s="416" t="s">
        <v>140</v>
      </c>
      <c r="B1" s="417"/>
      <c r="C1" s="417"/>
      <c r="D1" s="417"/>
      <c r="E1" s="417"/>
      <c r="F1" s="417"/>
      <c r="G1" s="417"/>
      <c r="H1" s="418"/>
    </row>
    <row r="2" spans="1:8" ht="16" customHeight="1">
      <c r="A2" s="419" t="s">
        <v>51</v>
      </c>
      <c r="B2" s="420"/>
      <c r="C2" s="420"/>
      <c r="D2" s="420"/>
      <c r="E2" s="420"/>
      <c r="F2" s="420"/>
      <c r="G2" s="420"/>
      <c r="H2" s="421"/>
    </row>
    <row r="3" spans="1:8" ht="16" customHeight="1">
      <c r="A3" s="422"/>
      <c r="B3" s="455"/>
      <c r="C3" s="455"/>
      <c r="D3" s="455"/>
      <c r="E3" s="455"/>
      <c r="F3" s="455"/>
      <c r="G3" s="455"/>
      <c r="H3" s="456"/>
    </row>
    <row r="4" spans="1:8" ht="16" customHeight="1" thickBot="1">
      <c r="A4" s="425"/>
      <c r="B4" s="457"/>
      <c r="C4" s="457"/>
      <c r="D4" s="457"/>
      <c r="E4" s="457"/>
      <c r="F4" s="457"/>
      <c r="G4" s="457"/>
      <c r="H4" s="458"/>
    </row>
    <row r="5" spans="1:8" ht="13.5">
      <c r="A5" s="73"/>
      <c r="B5" s="74"/>
      <c r="C5" s="87"/>
      <c r="D5" s="86"/>
      <c r="E5" s="75" t="s">
        <v>97</v>
      </c>
      <c r="F5" s="87"/>
      <c r="G5" s="100"/>
      <c r="H5" s="503"/>
    </row>
    <row r="6" spans="1:8" ht="12">
      <c r="A6" s="76"/>
      <c r="B6" s="77"/>
      <c r="C6" s="88"/>
      <c r="D6" s="151"/>
      <c r="E6" s="152"/>
      <c r="F6" s="110"/>
      <c r="G6" s="110"/>
      <c r="H6" s="504" t="s">
        <v>52</v>
      </c>
    </row>
    <row r="7" spans="1:8" ht="11.25" customHeight="1">
      <c r="A7" s="78" t="s">
        <v>75</v>
      </c>
      <c r="B7" s="77"/>
      <c r="C7" s="88"/>
      <c r="D7" s="378" t="s">
        <v>53</v>
      </c>
      <c r="E7" s="378" t="s">
        <v>56</v>
      </c>
      <c r="F7" s="380" t="s">
        <v>46</v>
      </c>
      <c r="G7" s="89" t="s">
        <v>54</v>
      </c>
      <c r="H7" s="501" t="s">
        <v>14</v>
      </c>
    </row>
    <row r="8" spans="1:8" ht="21" customHeight="1">
      <c r="A8" s="516"/>
      <c r="B8" s="517"/>
      <c r="C8" s="518"/>
      <c r="D8" s="519" t="s">
        <v>55</v>
      </c>
      <c r="E8" s="519" t="s">
        <v>58</v>
      </c>
      <c r="F8" s="520"/>
      <c r="G8" s="521" t="s">
        <v>57</v>
      </c>
      <c r="H8" s="522"/>
    </row>
    <row r="9" spans="1:8" ht="21" hidden="1" customHeight="1">
      <c r="B9" s="77"/>
      <c r="C9" s="88"/>
      <c r="D9" s="379"/>
      <c r="F9" s="90"/>
      <c r="G9" s="90"/>
      <c r="H9" s="97"/>
    </row>
    <row r="10" spans="1:8" ht="21" hidden="1" customHeight="1">
      <c r="A10" s="77"/>
      <c r="B10" s="77"/>
      <c r="C10" s="88"/>
      <c r="D10" s="379"/>
      <c r="E10" s="379"/>
      <c r="F10" s="90"/>
      <c r="G10" s="90"/>
      <c r="H10" s="90"/>
    </row>
    <row r="11" spans="1:8" ht="21" customHeight="1">
      <c r="A11" s="527" t="s">
        <v>151</v>
      </c>
      <c r="B11" s="528"/>
      <c r="C11" s="529"/>
      <c r="D11" s="530">
        <v>63487</v>
      </c>
      <c r="E11" s="530">
        <v>180654</v>
      </c>
      <c r="F11" s="531">
        <v>244141</v>
      </c>
      <c r="G11" s="530">
        <v>27058</v>
      </c>
      <c r="H11" s="542">
        <v>271198</v>
      </c>
    </row>
    <row r="12" spans="1:8" ht="27.75" customHeight="1">
      <c r="A12" s="523" t="s">
        <v>155</v>
      </c>
      <c r="B12" s="77"/>
      <c r="C12" s="88"/>
      <c r="D12" s="524">
        <v>57668</v>
      </c>
      <c r="E12" s="524">
        <v>183297</v>
      </c>
      <c r="F12" s="525">
        <v>240965</v>
      </c>
      <c r="G12" s="524">
        <v>20884</v>
      </c>
      <c r="H12" s="351">
        <v>261849</v>
      </c>
    </row>
    <row r="13" spans="1:8">
      <c r="A13" s="101">
        <f>Titles!A22</f>
        <v>2022</v>
      </c>
      <c r="B13" s="102" t="s">
        <v>59</v>
      </c>
      <c r="C13" s="153"/>
      <c r="D13" s="530">
        <v>60033</v>
      </c>
      <c r="E13" s="530">
        <v>157890.00000000003</v>
      </c>
      <c r="F13" s="531">
        <v>217923</v>
      </c>
      <c r="G13" s="530">
        <v>20207</v>
      </c>
      <c r="H13" s="542">
        <f t="shared" ref="H13:H16" si="0">IF(SUM(F13,G13)=0,"",SUM(F13,G13))</f>
        <v>238130</v>
      </c>
    </row>
    <row r="14" spans="1:8">
      <c r="A14" s="105"/>
      <c r="B14" s="106" t="s">
        <v>60</v>
      </c>
      <c r="C14" s="154"/>
      <c r="D14" s="107">
        <v>62235</v>
      </c>
      <c r="E14" s="107">
        <v>190534</v>
      </c>
      <c r="F14" s="107">
        <v>252768.99999999997</v>
      </c>
      <c r="G14" s="126">
        <v>17851</v>
      </c>
      <c r="H14" s="108">
        <f t="shared" si="0"/>
        <v>270620</v>
      </c>
    </row>
    <row r="15" spans="1:8">
      <c r="A15" s="109"/>
      <c r="B15" s="106" t="s">
        <v>61</v>
      </c>
      <c r="C15" s="154"/>
      <c r="D15" s="107">
        <v>58876.000000000007</v>
      </c>
      <c r="E15" s="107">
        <v>195406</v>
      </c>
      <c r="F15" s="107">
        <v>254282</v>
      </c>
      <c r="G15" s="107">
        <v>22293</v>
      </c>
      <c r="H15" s="108">
        <f t="shared" si="0"/>
        <v>276575</v>
      </c>
    </row>
    <row r="16" spans="1:8">
      <c r="A16" s="81"/>
      <c r="B16" s="79" t="s">
        <v>62</v>
      </c>
      <c r="C16" s="156"/>
      <c r="D16" s="107">
        <v>49909</v>
      </c>
      <c r="E16" s="107">
        <v>190392</v>
      </c>
      <c r="F16" s="107">
        <v>240301.00000000003</v>
      </c>
      <c r="G16" s="107">
        <v>25011</v>
      </c>
      <c r="H16" s="98">
        <f t="shared" si="0"/>
        <v>265312</v>
      </c>
    </row>
    <row r="17" spans="1:8">
      <c r="A17" s="505"/>
      <c r="B17" s="506"/>
      <c r="C17" s="507"/>
      <c r="D17" s="508"/>
      <c r="E17" s="508"/>
      <c r="F17" s="509"/>
      <c r="G17" s="509"/>
      <c r="H17" s="510"/>
    </row>
    <row r="18" spans="1:8">
      <c r="A18" s="127">
        <f>Titles!A23</f>
        <v>2023</v>
      </c>
      <c r="B18" s="128" t="s">
        <v>59</v>
      </c>
      <c r="C18" s="155"/>
      <c r="D18" s="530">
        <v>44696.999999999993</v>
      </c>
      <c r="E18" s="530">
        <v>156849</v>
      </c>
      <c r="F18" s="531">
        <v>201546</v>
      </c>
      <c r="G18" s="530">
        <v>18369</v>
      </c>
      <c r="H18" s="542">
        <f>IF(SUM(F18,G18)=0,"",SUM(F18,G18))</f>
        <v>219915</v>
      </c>
    </row>
    <row r="19" spans="1:8">
      <c r="A19" s="105"/>
      <c r="B19" s="106" t="s">
        <v>60</v>
      </c>
      <c r="C19" s="154"/>
      <c r="D19" s="107">
        <v>41825</v>
      </c>
      <c r="E19" s="107">
        <v>184172</v>
      </c>
      <c r="F19" s="107">
        <v>225997</v>
      </c>
      <c r="G19" s="126">
        <v>17518</v>
      </c>
      <c r="H19" s="108">
        <f t="shared" ref="H19:H21" si="1">IF(SUM(F19,G19)=0,"",SUM(F19,G19))</f>
        <v>243515</v>
      </c>
    </row>
    <row r="20" spans="1:8">
      <c r="A20" s="109"/>
      <c r="B20" s="106" t="s">
        <v>61</v>
      </c>
      <c r="C20" s="154"/>
      <c r="D20" s="107">
        <v>41940.000000000007</v>
      </c>
      <c r="E20" s="107">
        <v>198060</v>
      </c>
      <c r="F20" s="107">
        <v>240000</v>
      </c>
      <c r="G20" s="107">
        <v>15701.999999999998</v>
      </c>
      <c r="H20" s="108">
        <f t="shared" si="1"/>
        <v>255702</v>
      </c>
    </row>
    <row r="21" spans="1:8">
      <c r="A21" s="81"/>
      <c r="B21" s="79" t="s">
        <v>62</v>
      </c>
      <c r="C21" s="156"/>
      <c r="D21" s="107">
        <v>45016</v>
      </c>
      <c r="E21" s="107">
        <v>181329.99999999997</v>
      </c>
      <c r="F21" s="107">
        <v>226346</v>
      </c>
      <c r="G21" s="107">
        <v>17528.000000000004</v>
      </c>
      <c r="H21" s="108">
        <f t="shared" si="1"/>
        <v>243874</v>
      </c>
    </row>
    <row r="22" spans="1:8">
      <c r="A22" s="101">
        <f>Titles!A22</f>
        <v>2022</v>
      </c>
      <c r="B22" s="102" t="s">
        <v>63</v>
      </c>
      <c r="C22" s="157"/>
      <c r="D22" s="103">
        <v>57330</v>
      </c>
      <c r="E22" s="103">
        <v>146491</v>
      </c>
      <c r="F22" s="103">
        <v>203821</v>
      </c>
      <c r="G22" s="103">
        <v>25663</v>
      </c>
      <c r="H22" s="104">
        <f t="shared" ref="H22:H23" si="2">IF(SUM(F22,G22)=0,"",SUM(F22,G22))</f>
        <v>229484</v>
      </c>
    </row>
    <row r="23" spans="1:8">
      <c r="A23" s="111"/>
      <c r="B23" s="106" t="s">
        <v>64</v>
      </c>
      <c r="C23" s="158"/>
      <c r="D23" s="107">
        <v>59491</v>
      </c>
      <c r="E23" s="107">
        <v>161241</v>
      </c>
      <c r="F23" s="107">
        <v>220732.00000000003</v>
      </c>
      <c r="G23" s="107">
        <v>23627</v>
      </c>
      <c r="H23" s="108">
        <f t="shared" si="2"/>
        <v>244359.00000000003</v>
      </c>
    </row>
    <row r="24" spans="1:8">
      <c r="A24" s="111"/>
      <c r="B24" s="106" t="s">
        <v>65</v>
      </c>
      <c r="C24" s="158"/>
      <c r="D24" s="107">
        <v>63623.000000000007</v>
      </c>
      <c r="E24" s="107">
        <v>156433</v>
      </c>
      <c r="F24" s="107">
        <v>220056</v>
      </c>
      <c r="G24" s="107">
        <v>23108.000000000004</v>
      </c>
      <c r="H24" s="108">
        <f t="shared" ref="H24:H46" si="3">IF(SUM(F24,G24)=0,"",SUM(F24,G24))</f>
        <v>243164</v>
      </c>
    </row>
    <row r="25" spans="1:8">
      <c r="A25" s="111"/>
      <c r="B25" s="106" t="s">
        <v>66</v>
      </c>
      <c r="C25" s="158"/>
      <c r="D25" s="107">
        <v>64663</v>
      </c>
      <c r="E25" s="107">
        <v>180445</v>
      </c>
      <c r="F25" s="107">
        <v>245108.00000000003</v>
      </c>
      <c r="G25" s="107">
        <v>17992</v>
      </c>
      <c r="H25" s="108">
        <f t="shared" si="3"/>
        <v>263100</v>
      </c>
    </row>
    <row r="26" spans="1:8">
      <c r="A26" s="111"/>
      <c r="B26" s="106" t="s">
        <v>67</v>
      </c>
      <c r="C26" s="158"/>
      <c r="D26" s="107">
        <v>61736</v>
      </c>
      <c r="E26" s="107">
        <v>202111.99999999997</v>
      </c>
      <c r="F26" s="107">
        <v>263848</v>
      </c>
      <c r="G26" s="107">
        <v>17848.000000000004</v>
      </c>
      <c r="H26" s="108">
        <f t="shared" si="3"/>
        <v>281696</v>
      </c>
    </row>
    <row r="27" spans="1:8">
      <c r="A27" s="111"/>
      <c r="B27" s="106" t="s">
        <v>68</v>
      </c>
      <c r="C27" s="158"/>
      <c r="D27" s="107">
        <v>59624</v>
      </c>
      <c r="E27" s="107">
        <v>197344.99999999997</v>
      </c>
      <c r="F27" s="107">
        <v>256969</v>
      </c>
      <c r="G27" s="107">
        <v>16538.999999999996</v>
      </c>
      <c r="H27" s="108">
        <f t="shared" si="3"/>
        <v>273508</v>
      </c>
    </row>
    <row r="28" spans="1:8">
      <c r="A28" s="111"/>
      <c r="B28" s="106" t="s">
        <v>69</v>
      </c>
      <c r="C28" s="158"/>
      <c r="D28" s="107">
        <v>57417.999999999993</v>
      </c>
      <c r="E28" s="107">
        <v>195565.99999999997</v>
      </c>
      <c r="F28" s="107">
        <v>252983.99999999997</v>
      </c>
      <c r="G28" s="107">
        <v>24418</v>
      </c>
      <c r="H28" s="108">
        <f t="shared" si="3"/>
        <v>277402</v>
      </c>
    </row>
    <row r="29" spans="1:8">
      <c r="A29" s="111"/>
      <c r="B29" s="106" t="s">
        <v>70</v>
      </c>
      <c r="C29" s="158"/>
      <c r="D29" s="107">
        <v>59318</v>
      </c>
      <c r="E29" s="107">
        <v>183447.99999999997</v>
      </c>
      <c r="F29" s="107">
        <v>242766.00000000003</v>
      </c>
      <c r="G29" s="107">
        <v>23618</v>
      </c>
      <c r="H29" s="108">
        <f t="shared" si="3"/>
        <v>266384</v>
      </c>
    </row>
    <row r="30" spans="1:8">
      <c r="A30" s="111"/>
      <c r="B30" s="106" t="s">
        <v>71</v>
      </c>
      <c r="C30" s="158"/>
      <c r="D30" s="107">
        <v>59475</v>
      </c>
      <c r="E30" s="107">
        <v>213488</v>
      </c>
      <c r="F30" s="107">
        <v>272963</v>
      </c>
      <c r="G30" s="107">
        <v>22381</v>
      </c>
      <c r="H30" s="108">
        <f t="shared" si="3"/>
        <v>295344</v>
      </c>
    </row>
    <row r="31" spans="1:8">
      <c r="A31" s="111"/>
      <c r="B31" s="106" t="s">
        <v>72</v>
      </c>
      <c r="C31" s="158"/>
      <c r="D31" s="107">
        <v>53248.999999999993</v>
      </c>
      <c r="E31" s="107">
        <v>187747</v>
      </c>
      <c r="F31" s="107">
        <v>240995.99999999997</v>
      </c>
      <c r="G31" s="107">
        <v>21968</v>
      </c>
      <c r="H31" s="108">
        <f t="shared" si="3"/>
        <v>262964</v>
      </c>
    </row>
    <row r="32" spans="1:8">
      <c r="A32" s="111"/>
      <c r="B32" s="106" t="s">
        <v>73</v>
      </c>
      <c r="C32" s="158"/>
      <c r="D32" s="107">
        <v>50498.999999999993</v>
      </c>
      <c r="E32" s="107">
        <v>189105</v>
      </c>
      <c r="F32" s="107">
        <v>239603.99999999997</v>
      </c>
      <c r="G32" s="107">
        <v>22700</v>
      </c>
      <c r="H32" s="108">
        <f t="shared" si="3"/>
        <v>262304</v>
      </c>
    </row>
    <row r="33" spans="1:11">
      <c r="A33" s="111"/>
      <c r="B33" s="106" t="s">
        <v>74</v>
      </c>
      <c r="C33" s="158"/>
      <c r="D33" s="107">
        <v>45355</v>
      </c>
      <c r="E33" s="107">
        <v>184474</v>
      </c>
      <c r="F33" s="107">
        <v>229828.99999999997</v>
      </c>
      <c r="G33" s="107">
        <v>20947</v>
      </c>
      <c r="H33" s="108">
        <f t="shared" si="3"/>
        <v>250775.99999999997</v>
      </c>
    </row>
    <row r="34" spans="1:11">
      <c r="A34" s="511"/>
      <c r="B34" s="506"/>
      <c r="C34" s="512"/>
      <c r="D34" s="513"/>
      <c r="E34" s="513"/>
      <c r="F34" s="513"/>
      <c r="G34" s="514"/>
      <c r="H34" s="515"/>
    </row>
    <row r="35" spans="1:11">
      <c r="A35" s="127">
        <f>Titles!A23</f>
        <v>2023</v>
      </c>
      <c r="B35" s="128" t="s">
        <v>63</v>
      </c>
      <c r="C35" s="159"/>
      <c r="D35" s="126">
        <v>44637</v>
      </c>
      <c r="E35" s="126">
        <v>143642</v>
      </c>
      <c r="F35" s="126">
        <v>188279</v>
      </c>
      <c r="G35" s="91">
        <v>21190</v>
      </c>
      <c r="H35" s="123">
        <f t="shared" si="3"/>
        <v>209469</v>
      </c>
    </row>
    <row r="36" spans="1:11">
      <c r="A36" s="111"/>
      <c r="B36" s="106" t="s">
        <v>64</v>
      </c>
      <c r="C36" s="158"/>
      <c r="D36" s="107">
        <v>49007</v>
      </c>
      <c r="E36" s="107">
        <v>171546</v>
      </c>
      <c r="F36" s="107">
        <v>220553</v>
      </c>
      <c r="G36" s="107">
        <v>20214</v>
      </c>
      <c r="H36" s="108">
        <f t="shared" si="3"/>
        <v>240767</v>
      </c>
    </row>
    <row r="37" spans="1:11">
      <c r="A37" s="111"/>
      <c r="B37" s="106" t="s">
        <v>65</v>
      </c>
      <c r="C37" s="158"/>
      <c r="D37" s="107">
        <v>40933</v>
      </c>
      <c r="E37" s="107">
        <v>151597</v>
      </c>
      <c r="F37" s="107">
        <v>192530</v>
      </c>
      <c r="G37" s="107">
        <v>20869</v>
      </c>
      <c r="H37" s="108">
        <f t="shared" si="3"/>
        <v>213399</v>
      </c>
    </row>
    <row r="38" spans="1:11">
      <c r="A38" s="111"/>
      <c r="B38" s="106" t="s">
        <v>66</v>
      </c>
      <c r="C38" s="158"/>
      <c r="D38" s="107">
        <v>39897</v>
      </c>
      <c r="E38" s="107">
        <v>200342</v>
      </c>
      <c r="F38" s="107">
        <v>240239.00000000003</v>
      </c>
      <c r="G38" s="107">
        <v>21017</v>
      </c>
      <c r="H38" s="108">
        <f t="shared" si="3"/>
        <v>261256.00000000003</v>
      </c>
    </row>
    <row r="39" spans="1:11">
      <c r="A39" s="111"/>
      <c r="B39" s="106" t="s">
        <v>67</v>
      </c>
      <c r="C39" s="158"/>
      <c r="D39" s="107">
        <v>41799</v>
      </c>
      <c r="E39" s="107">
        <v>138243</v>
      </c>
      <c r="F39" s="107">
        <v>180041.99999999997</v>
      </c>
      <c r="G39" s="107">
        <v>16291.999999999998</v>
      </c>
      <c r="H39" s="108">
        <f t="shared" si="3"/>
        <v>196333.99999999997</v>
      </c>
    </row>
    <row r="40" spans="1:11">
      <c r="A40" s="111"/>
      <c r="B40" s="106" t="s">
        <v>68</v>
      </c>
      <c r="C40" s="158"/>
      <c r="D40" s="107">
        <v>43052.000000000007</v>
      </c>
      <c r="E40" s="107">
        <v>221859</v>
      </c>
      <c r="F40" s="107">
        <v>264911</v>
      </c>
      <c r="G40" s="107">
        <v>16149</v>
      </c>
      <c r="H40" s="108">
        <f t="shared" si="3"/>
        <v>281060</v>
      </c>
    </row>
    <row r="41" spans="1:11">
      <c r="A41" s="111"/>
      <c r="B41" s="106" t="s">
        <v>69</v>
      </c>
      <c r="C41" s="158"/>
      <c r="D41" s="107">
        <v>41030</v>
      </c>
      <c r="E41" s="107">
        <v>195118</v>
      </c>
      <c r="F41" s="107">
        <v>236148.00000000003</v>
      </c>
      <c r="G41" s="107">
        <v>17018</v>
      </c>
      <c r="H41" s="108">
        <f t="shared" si="3"/>
        <v>253166.00000000003</v>
      </c>
    </row>
    <row r="42" spans="1:11">
      <c r="A42" s="111"/>
      <c r="B42" s="106" t="s">
        <v>70</v>
      </c>
      <c r="C42" s="158"/>
      <c r="D42" s="107">
        <v>41667</v>
      </c>
      <c r="E42" s="107">
        <v>188714.00000000003</v>
      </c>
      <c r="F42" s="107">
        <v>230381</v>
      </c>
      <c r="G42" s="107">
        <v>16928</v>
      </c>
      <c r="H42" s="108">
        <f t="shared" si="3"/>
        <v>247309</v>
      </c>
    </row>
    <row r="43" spans="1:11">
      <c r="A43" s="111"/>
      <c r="B43" s="106" t="s">
        <v>71</v>
      </c>
      <c r="C43" s="158"/>
      <c r="D43" s="107">
        <v>43332</v>
      </c>
      <c r="E43" s="107">
        <v>207587.00000000003</v>
      </c>
      <c r="F43" s="107">
        <v>250919.00000000003</v>
      </c>
      <c r="G43" s="107">
        <v>15362.000000000002</v>
      </c>
      <c r="H43" s="108">
        <f t="shared" si="3"/>
        <v>266281.00000000006</v>
      </c>
    </row>
    <row r="44" spans="1:11">
      <c r="A44" s="111"/>
      <c r="B44" s="106" t="s">
        <v>72</v>
      </c>
      <c r="C44" s="158"/>
      <c r="D44" s="107">
        <v>47420</v>
      </c>
      <c r="E44" s="107">
        <v>208904</v>
      </c>
      <c r="F44" s="107">
        <v>256324</v>
      </c>
      <c r="G44" s="107">
        <v>16132.000000000002</v>
      </c>
      <c r="H44" s="108">
        <f t="shared" si="3"/>
        <v>272456</v>
      </c>
    </row>
    <row r="45" spans="1:11">
      <c r="A45" s="111"/>
      <c r="B45" s="106" t="s">
        <v>73</v>
      </c>
      <c r="C45" s="158"/>
      <c r="D45" s="107">
        <v>44033</v>
      </c>
      <c r="E45" s="107">
        <v>151551.00000000003</v>
      </c>
      <c r="F45" s="107">
        <v>195584</v>
      </c>
      <c r="G45" s="107">
        <v>15334</v>
      </c>
      <c r="H45" s="108">
        <f t="shared" si="3"/>
        <v>210918</v>
      </c>
    </row>
    <row r="46" spans="1:11" ht="12" thickBot="1">
      <c r="A46" s="82"/>
      <c r="B46" s="83" t="s">
        <v>74</v>
      </c>
      <c r="C46" s="160"/>
      <c r="D46" s="191">
        <v>43241.999999999993</v>
      </c>
      <c r="E46" s="191">
        <v>191463</v>
      </c>
      <c r="F46" s="191">
        <v>234705</v>
      </c>
      <c r="G46" s="93">
        <v>14549.999999999998</v>
      </c>
      <c r="H46" s="194">
        <f t="shared" si="3"/>
        <v>249255</v>
      </c>
    </row>
    <row r="47" spans="1:11" s="9" customFormat="1" ht="12" customHeight="1">
      <c r="A47" s="51" t="str">
        <f>Titles!$A$12</f>
        <v>1 Data for 2021 and 2022 based on 2016 Census Definitions and data for 2023 based on 2021 Census Definitions.</v>
      </c>
      <c r="B47" s="79"/>
      <c r="C47" s="344"/>
      <c r="D47" s="306"/>
      <c r="E47" s="52"/>
      <c r="F47" s="306"/>
      <c r="G47" s="306"/>
      <c r="H47" s="345"/>
      <c r="I47" s="217"/>
      <c r="J47" s="217"/>
      <c r="K47" s="289"/>
    </row>
    <row r="48" spans="1:11">
      <c r="A48" s="339" t="s">
        <v>116</v>
      </c>
      <c r="B48" s="294"/>
      <c r="C48" s="294"/>
      <c r="D48" s="294"/>
      <c r="E48" s="338"/>
      <c r="F48" s="294"/>
      <c r="G48" s="294"/>
      <c r="H48" s="294"/>
    </row>
    <row r="49" spans="1:8" s="295" customFormat="1" ht="10.9" customHeight="1">
      <c r="A49" s="307" t="str">
        <f>Titles!$A$10</f>
        <v>Source: CMHC Starts and Completion Survey, Market Absorption Survey</v>
      </c>
      <c r="B49" s="294"/>
      <c r="C49" s="294"/>
      <c r="D49" s="294"/>
      <c r="E49" s="308"/>
      <c r="F49" s="294"/>
      <c r="G49" s="294"/>
      <c r="H49" s="294"/>
    </row>
    <row r="50" spans="1:8" s="295" customFormat="1" ht="10.9" customHeight="1">
      <c r="A50" s="296"/>
      <c r="B50" s="294"/>
      <c r="C50" s="294"/>
      <c r="D50" s="294"/>
      <c r="E50" s="297"/>
      <c r="F50" s="294"/>
      <c r="G50" s="294"/>
      <c r="H50" s="294"/>
    </row>
    <row r="51" spans="1:8" s="295" customFormat="1" ht="10" customHeight="1"/>
    <row r="52" spans="1:8" s="295" customFormat="1"/>
    <row r="62" spans="1:8">
      <c r="F62" s="10" t="s">
        <v>108</v>
      </c>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D34:H34 H24 H23 H22 H25 H26 H27 H28 H29 H30 H31 H32 H33 H46 H35 H36 H37 H38 H39 H40 H41 H42 H43 H44 H45"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showGridLines="0" zoomScaleNormal="100" workbookViewId="0">
      <pane xSplit="4" ySplit="6" topLeftCell="E7" activePane="bottomRight" state="frozen"/>
      <selection pane="topRight"/>
      <selection pane="bottomLeft"/>
      <selection pane="bottomRight"/>
    </sheetView>
  </sheetViews>
  <sheetFormatPr defaultColWidth="11.53515625" defaultRowHeight="11.5"/>
  <cols>
    <col min="1" max="1" width="14.765625" style="10" customWidth="1"/>
    <col min="2" max="2" width="4.765625" style="562" customWidth="1"/>
    <col min="3" max="3" width="4.3046875" style="10" customWidth="1"/>
    <col min="4" max="4" width="4.765625" style="10" customWidth="1"/>
    <col min="5" max="5" width="7.765625" style="10" customWidth="1"/>
    <col min="6" max="10" width="7.3046875" style="10" customWidth="1"/>
    <col min="11" max="16384" width="11.53515625" style="10"/>
  </cols>
  <sheetData>
    <row r="1" spans="1:10" s="9" customFormat="1" ht="16" customHeight="1">
      <c r="A1" s="416" t="s">
        <v>125</v>
      </c>
      <c r="B1" s="555"/>
      <c r="C1" s="417"/>
      <c r="D1" s="417"/>
      <c r="E1" s="417"/>
      <c r="F1" s="417"/>
      <c r="G1" s="417"/>
      <c r="H1" s="417"/>
      <c r="I1" s="417"/>
      <c r="J1" s="418"/>
    </row>
    <row r="2" spans="1:10" s="9" customFormat="1" ht="16" customHeight="1">
      <c r="A2" s="419" t="s">
        <v>141</v>
      </c>
      <c r="B2" s="556"/>
      <c r="C2" s="420"/>
      <c r="D2" s="420"/>
      <c r="E2" s="420"/>
      <c r="F2" s="420"/>
      <c r="G2" s="420"/>
      <c r="H2" s="420"/>
      <c r="I2" s="420"/>
      <c r="J2" s="421"/>
    </row>
    <row r="3" spans="1:10" s="9" customFormat="1" ht="16" customHeight="1">
      <c r="A3" s="422"/>
      <c r="B3" s="455"/>
      <c r="C3" s="455"/>
      <c r="D3" s="455"/>
      <c r="E3" s="455"/>
      <c r="F3" s="455"/>
      <c r="G3" s="455"/>
      <c r="H3" s="455"/>
      <c r="I3" s="455"/>
      <c r="J3" s="456"/>
    </row>
    <row r="4" spans="1:10" s="9" customFormat="1" ht="16" customHeight="1" thickBot="1">
      <c r="A4" s="425"/>
      <c r="B4" s="457"/>
      <c r="C4" s="457"/>
      <c r="D4" s="457"/>
      <c r="E4" s="457"/>
      <c r="F4" s="457"/>
      <c r="G4" s="457"/>
      <c r="H4" s="457"/>
      <c r="I4" s="457"/>
      <c r="J4" s="458"/>
    </row>
    <row r="5" spans="1:10" ht="14.15" customHeight="1">
      <c r="A5" s="112"/>
      <c r="B5" s="557"/>
      <c r="C5" s="86"/>
      <c r="D5" s="113"/>
      <c r="E5" s="115"/>
      <c r="F5" s="115"/>
      <c r="G5" s="115"/>
      <c r="H5" s="115"/>
      <c r="I5" s="115"/>
      <c r="J5" s="116"/>
    </row>
    <row r="6" spans="1:10" ht="14.15" customHeight="1">
      <c r="A6" s="78" t="s">
        <v>75</v>
      </c>
      <c r="B6" s="558"/>
      <c r="C6" s="84"/>
      <c r="D6" s="94"/>
      <c r="E6" s="89" t="s">
        <v>6</v>
      </c>
      <c r="F6" s="89" t="s">
        <v>33</v>
      </c>
      <c r="G6" s="89" t="s">
        <v>77</v>
      </c>
      <c r="H6" s="89" t="s">
        <v>12</v>
      </c>
      <c r="I6" s="89" t="s">
        <v>76</v>
      </c>
      <c r="J6" s="95" t="s">
        <v>46</v>
      </c>
    </row>
    <row r="7" spans="1:10" ht="13.5">
      <c r="A7" s="78" t="s">
        <v>151</v>
      </c>
      <c r="B7" s="616"/>
      <c r="C7" s="77"/>
      <c r="D7" s="529"/>
      <c r="E7" s="526">
        <v>10226</v>
      </c>
      <c r="F7" s="526">
        <v>57309</v>
      </c>
      <c r="G7" s="526">
        <v>92284</v>
      </c>
      <c r="H7" s="526">
        <v>40962</v>
      </c>
      <c r="I7" s="526">
        <v>43360</v>
      </c>
      <c r="J7" s="351">
        <v>244141</v>
      </c>
    </row>
    <row r="8" spans="1:10" ht="13.5">
      <c r="A8" s="78" t="s">
        <v>156</v>
      </c>
      <c r="B8" s="616"/>
      <c r="C8" s="77"/>
      <c r="D8" s="88"/>
      <c r="E8" s="526">
        <v>10832</v>
      </c>
      <c r="F8" s="526">
        <v>48395</v>
      </c>
      <c r="G8" s="526">
        <v>91885</v>
      </c>
      <c r="H8" s="526">
        <v>46372</v>
      </c>
      <c r="I8" s="526">
        <v>43106</v>
      </c>
      <c r="J8" s="541">
        <v>240590</v>
      </c>
    </row>
    <row r="9" spans="1:10">
      <c r="A9" s="117"/>
      <c r="B9" s="617"/>
      <c r="C9" s="118"/>
      <c r="D9" s="119"/>
      <c r="E9" s="92"/>
      <c r="F9" s="92"/>
      <c r="G9" s="120"/>
      <c r="H9" s="120"/>
      <c r="I9" s="120"/>
      <c r="J9" s="99"/>
    </row>
    <row r="10" spans="1:10" ht="12" customHeight="1">
      <c r="A10" s="186" t="s">
        <v>78</v>
      </c>
      <c r="B10" s="609">
        <v>2022</v>
      </c>
      <c r="C10" s="274" t="s">
        <v>61</v>
      </c>
      <c r="D10" s="285"/>
      <c r="E10" s="126">
        <v>3936</v>
      </c>
      <c r="F10" s="126">
        <v>5776</v>
      </c>
      <c r="G10" s="126">
        <v>22777</v>
      </c>
      <c r="H10" s="126">
        <v>18951</v>
      </c>
      <c r="I10" s="126">
        <v>7436</v>
      </c>
      <c r="J10" s="195">
        <f t="shared" ref="J10:J15" si="0">SUM(E10:I10)</f>
        <v>58876</v>
      </c>
    </row>
    <row r="11" spans="1:10" ht="12" customHeight="1">
      <c r="A11" s="187"/>
      <c r="B11" s="609">
        <v>2022</v>
      </c>
      <c r="C11" s="274" t="s">
        <v>62</v>
      </c>
      <c r="D11" s="275"/>
      <c r="E11" s="107">
        <v>3044.0000000000005</v>
      </c>
      <c r="F11" s="107">
        <v>5241</v>
      </c>
      <c r="G11" s="107">
        <v>20382</v>
      </c>
      <c r="H11" s="107">
        <v>14398</v>
      </c>
      <c r="I11" s="107">
        <v>6844</v>
      </c>
      <c r="J11" s="195">
        <f t="shared" si="0"/>
        <v>49909</v>
      </c>
    </row>
    <row r="12" spans="1:10" ht="12" customHeight="1">
      <c r="A12" s="188" t="s">
        <v>49</v>
      </c>
      <c r="B12" s="609">
        <v>2022</v>
      </c>
      <c r="C12" s="274" t="s">
        <v>61</v>
      </c>
      <c r="D12" s="275"/>
      <c r="E12" s="126">
        <v>7463.0000000000009</v>
      </c>
      <c r="F12" s="126">
        <v>36881</v>
      </c>
      <c r="G12" s="126">
        <v>83703</v>
      </c>
      <c r="H12" s="126">
        <v>27955</v>
      </c>
      <c r="I12" s="126">
        <v>39404</v>
      </c>
      <c r="J12" s="195">
        <f t="shared" si="0"/>
        <v>195406</v>
      </c>
    </row>
    <row r="13" spans="1:10" ht="12" customHeight="1">
      <c r="A13" s="187"/>
      <c r="B13" s="609">
        <v>2022</v>
      </c>
      <c r="C13" s="274" t="s">
        <v>62</v>
      </c>
      <c r="D13" s="275"/>
      <c r="E13" s="107">
        <v>5931</v>
      </c>
      <c r="F13" s="107">
        <v>35524</v>
      </c>
      <c r="G13" s="107">
        <v>76414.999999999985</v>
      </c>
      <c r="H13" s="107">
        <v>31718</v>
      </c>
      <c r="I13" s="107">
        <v>40804</v>
      </c>
      <c r="J13" s="195">
        <f t="shared" si="0"/>
        <v>190392</v>
      </c>
    </row>
    <row r="14" spans="1:10" ht="12" customHeight="1">
      <c r="A14" s="189" t="s">
        <v>46</v>
      </c>
      <c r="B14" s="609">
        <v>2022</v>
      </c>
      <c r="C14" s="274" t="s">
        <v>61</v>
      </c>
      <c r="D14" s="275"/>
      <c r="E14" s="126">
        <f t="shared" ref="E14:I15" si="1">SUM(E10,E12)</f>
        <v>11399</v>
      </c>
      <c r="F14" s="126">
        <f t="shared" si="1"/>
        <v>42657</v>
      </c>
      <c r="G14" s="126">
        <f t="shared" si="1"/>
        <v>106480</v>
      </c>
      <c r="H14" s="126">
        <f t="shared" si="1"/>
        <v>46906</v>
      </c>
      <c r="I14" s="126">
        <f t="shared" si="1"/>
        <v>46840</v>
      </c>
      <c r="J14" s="195">
        <f t="shared" si="0"/>
        <v>254282</v>
      </c>
    </row>
    <row r="15" spans="1:10" ht="12" customHeight="1">
      <c r="A15" s="122"/>
      <c r="B15" s="610">
        <v>2022</v>
      </c>
      <c r="C15" s="282" t="s">
        <v>62</v>
      </c>
      <c r="D15" s="283"/>
      <c r="E15" s="132">
        <f t="shared" si="1"/>
        <v>8975</v>
      </c>
      <c r="F15" s="132">
        <f t="shared" si="1"/>
        <v>40765</v>
      </c>
      <c r="G15" s="132">
        <f t="shared" si="1"/>
        <v>96796.999999999985</v>
      </c>
      <c r="H15" s="132">
        <f t="shared" si="1"/>
        <v>46116</v>
      </c>
      <c r="I15" s="132">
        <f t="shared" si="1"/>
        <v>47648</v>
      </c>
      <c r="J15" s="195">
        <f t="shared" si="0"/>
        <v>240301</v>
      </c>
    </row>
    <row r="16" spans="1:10" ht="10" customHeight="1">
      <c r="A16" s="137"/>
      <c r="B16" s="611"/>
      <c r="C16" s="79"/>
      <c r="D16" s="156"/>
      <c r="E16" s="91"/>
      <c r="F16" s="91"/>
      <c r="G16" s="91"/>
      <c r="H16" s="91"/>
      <c r="I16" s="91"/>
      <c r="J16" s="196"/>
    </row>
    <row r="17" spans="1:10" ht="12" customHeight="1">
      <c r="A17" s="186" t="s">
        <v>78</v>
      </c>
      <c r="B17" s="609">
        <v>2023</v>
      </c>
      <c r="C17" s="274" t="s">
        <v>61</v>
      </c>
      <c r="D17" s="285"/>
      <c r="E17" s="126">
        <v>2939</v>
      </c>
      <c r="F17" s="126">
        <v>4248</v>
      </c>
      <c r="G17" s="126">
        <v>13963</v>
      </c>
      <c r="H17" s="126">
        <v>15273</v>
      </c>
      <c r="I17" s="126">
        <v>5517</v>
      </c>
      <c r="J17" s="195">
        <f t="shared" ref="J17:J22" si="2">SUM(E17:I17)</f>
        <v>41940</v>
      </c>
    </row>
    <row r="18" spans="1:10" ht="12" customHeight="1">
      <c r="A18" s="187"/>
      <c r="B18" s="609">
        <v>2023</v>
      </c>
      <c r="C18" s="274" t="s">
        <v>62</v>
      </c>
      <c r="D18" s="275"/>
      <c r="E18" s="107">
        <v>3091</v>
      </c>
      <c r="F18" s="107">
        <v>4189</v>
      </c>
      <c r="G18" s="107">
        <v>14647</v>
      </c>
      <c r="H18" s="107">
        <v>18229</v>
      </c>
      <c r="I18" s="126">
        <v>4860</v>
      </c>
      <c r="J18" s="195">
        <f t="shared" si="2"/>
        <v>45016</v>
      </c>
    </row>
    <row r="19" spans="1:10" ht="12" customHeight="1">
      <c r="A19" s="188" t="s">
        <v>49</v>
      </c>
      <c r="B19" s="609">
        <v>2023</v>
      </c>
      <c r="C19" s="274" t="s">
        <v>61</v>
      </c>
      <c r="D19" s="275"/>
      <c r="E19" s="126">
        <v>8539.0000000000018</v>
      </c>
      <c r="F19" s="126">
        <v>34454</v>
      </c>
      <c r="G19" s="126">
        <v>77251</v>
      </c>
      <c r="H19" s="126">
        <v>38120</v>
      </c>
      <c r="I19" s="126">
        <v>39696.000000000007</v>
      </c>
      <c r="J19" s="195">
        <f t="shared" si="2"/>
        <v>198060</v>
      </c>
    </row>
    <row r="20" spans="1:10" ht="12" customHeight="1">
      <c r="A20" s="187"/>
      <c r="B20" s="609">
        <v>2023</v>
      </c>
      <c r="C20" s="274" t="s">
        <v>62</v>
      </c>
      <c r="D20" s="275"/>
      <c r="E20" s="107">
        <v>12181</v>
      </c>
      <c r="F20" s="107">
        <v>29485</v>
      </c>
      <c r="G20" s="107">
        <v>62071</v>
      </c>
      <c r="H20" s="107">
        <v>33326</v>
      </c>
      <c r="I20" s="107">
        <v>44266.999999999993</v>
      </c>
      <c r="J20" s="195">
        <f t="shared" si="2"/>
        <v>181330</v>
      </c>
    </row>
    <row r="21" spans="1:10" ht="12" customHeight="1">
      <c r="A21" s="189" t="s">
        <v>46</v>
      </c>
      <c r="B21" s="609">
        <v>2023</v>
      </c>
      <c r="C21" s="274" t="s">
        <v>61</v>
      </c>
      <c r="D21" s="275"/>
      <c r="E21" s="126">
        <f t="shared" ref="E21:I22" si="3">SUM(E17,E19)</f>
        <v>11478.000000000002</v>
      </c>
      <c r="F21" s="126">
        <f t="shared" si="3"/>
        <v>38702</v>
      </c>
      <c r="G21" s="126">
        <f t="shared" si="3"/>
        <v>91214</v>
      </c>
      <c r="H21" s="126">
        <f t="shared" si="3"/>
        <v>53393</v>
      </c>
      <c r="I21" s="126">
        <f t="shared" si="3"/>
        <v>45213.000000000007</v>
      </c>
      <c r="J21" s="195">
        <f t="shared" si="2"/>
        <v>240000</v>
      </c>
    </row>
    <row r="22" spans="1:10" ht="12" customHeight="1">
      <c r="A22" s="122"/>
      <c r="B22" s="609">
        <v>2023</v>
      </c>
      <c r="C22" s="282" t="s">
        <v>62</v>
      </c>
      <c r="D22" s="275"/>
      <c r="E22" s="132">
        <f t="shared" si="3"/>
        <v>15272</v>
      </c>
      <c r="F22" s="132">
        <f t="shared" si="3"/>
        <v>33674</v>
      </c>
      <c r="G22" s="132">
        <f t="shared" si="3"/>
        <v>76718</v>
      </c>
      <c r="H22" s="132">
        <f t="shared" si="3"/>
        <v>51555</v>
      </c>
      <c r="I22" s="132">
        <f t="shared" si="3"/>
        <v>49126.999999999993</v>
      </c>
      <c r="J22" s="195">
        <f t="shared" si="2"/>
        <v>226346</v>
      </c>
    </row>
    <row r="23" spans="1:10" ht="10" customHeight="1">
      <c r="A23" s="137"/>
      <c r="B23" s="612"/>
      <c r="C23" s="163"/>
      <c r="D23" s="164"/>
      <c r="E23" s="92"/>
      <c r="F23" s="92"/>
      <c r="G23" s="92"/>
      <c r="H23" s="92"/>
      <c r="I23" s="92"/>
      <c r="J23" s="196"/>
    </row>
    <row r="24" spans="1:10" ht="12" customHeight="1">
      <c r="A24" s="186" t="s">
        <v>78</v>
      </c>
      <c r="B24" s="613">
        <v>2022</v>
      </c>
      <c r="C24" s="148" t="s">
        <v>172</v>
      </c>
      <c r="D24" s="502"/>
      <c r="E24" s="126">
        <v>3036</v>
      </c>
      <c r="F24" s="126">
        <v>5773</v>
      </c>
      <c r="G24" s="126">
        <v>20904</v>
      </c>
      <c r="H24" s="126">
        <v>16215</v>
      </c>
      <c r="I24" s="126">
        <v>7321</v>
      </c>
      <c r="J24" s="268">
        <f t="shared" ref="J24:J29" si="4">SUM(E24:I24)</f>
        <v>53249</v>
      </c>
    </row>
    <row r="25" spans="1:10" ht="12" customHeight="1">
      <c r="A25" s="187"/>
      <c r="B25" s="613">
        <v>2022</v>
      </c>
      <c r="C25" s="148" t="s">
        <v>173</v>
      </c>
      <c r="D25" s="165"/>
      <c r="E25" s="126">
        <v>3089</v>
      </c>
      <c r="F25" s="126">
        <v>5539</v>
      </c>
      <c r="G25" s="126">
        <v>21128</v>
      </c>
      <c r="H25" s="126">
        <v>13772</v>
      </c>
      <c r="I25" s="126">
        <v>6971</v>
      </c>
      <c r="J25" s="193">
        <f t="shared" si="4"/>
        <v>50499</v>
      </c>
    </row>
    <row r="26" spans="1:10" ht="12" customHeight="1">
      <c r="A26" s="190"/>
      <c r="B26" s="613">
        <v>2022</v>
      </c>
      <c r="C26" s="148" t="s">
        <v>176</v>
      </c>
      <c r="D26" s="165"/>
      <c r="E26" s="126">
        <v>2913.0000000000005</v>
      </c>
      <c r="F26" s="126">
        <v>4174</v>
      </c>
      <c r="G26" s="126">
        <v>18493</v>
      </c>
      <c r="H26" s="126">
        <v>13077</v>
      </c>
      <c r="I26" s="126">
        <v>6698</v>
      </c>
      <c r="J26" s="193">
        <f t="shared" si="4"/>
        <v>45355</v>
      </c>
    </row>
    <row r="27" spans="1:10" ht="12" customHeight="1">
      <c r="A27" s="188" t="s">
        <v>49</v>
      </c>
      <c r="B27" s="613">
        <v>2022</v>
      </c>
      <c r="C27" s="148" t="s">
        <v>172</v>
      </c>
      <c r="D27" s="165"/>
      <c r="E27" s="107">
        <v>2243.0000000000005</v>
      </c>
      <c r="F27" s="107">
        <v>42284.000000000007</v>
      </c>
      <c r="G27" s="107">
        <v>65172</v>
      </c>
      <c r="H27" s="107">
        <v>44001.000000000007</v>
      </c>
      <c r="I27" s="107">
        <v>34047</v>
      </c>
      <c r="J27" s="193">
        <f t="shared" si="4"/>
        <v>187747</v>
      </c>
    </row>
    <row r="28" spans="1:10" ht="12" customHeight="1">
      <c r="A28" s="187"/>
      <c r="B28" s="613">
        <v>2022</v>
      </c>
      <c r="C28" s="148" t="s">
        <v>173</v>
      </c>
      <c r="D28" s="165"/>
      <c r="E28" s="107">
        <v>10160</v>
      </c>
      <c r="F28" s="107">
        <v>34836</v>
      </c>
      <c r="G28" s="107">
        <v>76121.000000000015</v>
      </c>
      <c r="H28" s="107">
        <v>30042</v>
      </c>
      <c r="I28" s="107">
        <v>37946</v>
      </c>
      <c r="J28" s="193">
        <f t="shared" si="4"/>
        <v>189105</v>
      </c>
    </row>
    <row r="29" spans="1:10" ht="12" customHeight="1">
      <c r="A29" s="190"/>
      <c r="B29" s="613">
        <v>2022</v>
      </c>
      <c r="C29" s="148" t="s">
        <v>176</v>
      </c>
      <c r="D29" s="165"/>
      <c r="E29" s="107">
        <v>5811</v>
      </c>
      <c r="F29" s="107">
        <v>24125</v>
      </c>
      <c r="G29" s="107">
        <v>85826.000000000015</v>
      </c>
      <c r="H29" s="107">
        <v>21323</v>
      </c>
      <c r="I29" s="107">
        <v>47388.999999999993</v>
      </c>
      <c r="J29" s="193">
        <f t="shared" si="4"/>
        <v>184474</v>
      </c>
    </row>
    <row r="30" spans="1:10" ht="12" customHeight="1">
      <c r="A30" s="189" t="s">
        <v>46</v>
      </c>
      <c r="B30" s="613">
        <v>2022</v>
      </c>
      <c r="C30" s="148" t="s">
        <v>172</v>
      </c>
      <c r="D30" s="165"/>
      <c r="E30" s="131">
        <f>SUM(E24,E27)</f>
        <v>5279</v>
      </c>
      <c r="F30" s="131">
        <f t="shared" ref="E30:J32" si="5">SUM(F24,F27)</f>
        <v>48057.000000000007</v>
      </c>
      <c r="G30" s="131">
        <f t="shared" si="5"/>
        <v>86076</v>
      </c>
      <c r="H30" s="131">
        <f t="shared" si="5"/>
        <v>60216.000000000007</v>
      </c>
      <c r="I30" s="131">
        <f t="shared" si="5"/>
        <v>41368</v>
      </c>
      <c r="J30" s="193">
        <f t="shared" si="5"/>
        <v>240996</v>
      </c>
    </row>
    <row r="31" spans="1:10" ht="12" customHeight="1">
      <c r="A31" s="189"/>
      <c r="B31" s="613">
        <v>2022</v>
      </c>
      <c r="C31" s="148" t="s">
        <v>173</v>
      </c>
      <c r="D31" s="165"/>
      <c r="E31" s="131">
        <f t="shared" si="5"/>
        <v>13249</v>
      </c>
      <c r="F31" s="131">
        <f t="shared" si="5"/>
        <v>40375</v>
      </c>
      <c r="G31" s="131">
        <f t="shared" si="5"/>
        <v>97249.000000000015</v>
      </c>
      <c r="H31" s="131">
        <f t="shared" si="5"/>
        <v>43814</v>
      </c>
      <c r="I31" s="131">
        <f t="shared" si="5"/>
        <v>44917</v>
      </c>
      <c r="J31" s="193">
        <f t="shared" si="5"/>
        <v>239604</v>
      </c>
    </row>
    <row r="32" spans="1:10" ht="12" customHeight="1">
      <c r="A32" s="134"/>
      <c r="B32" s="613">
        <v>2022</v>
      </c>
      <c r="C32" s="148" t="s">
        <v>176</v>
      </c>
      <c r="D32" s="165"/>
      <c r="E32" s="136">
        <f t="shared" si="5"/>
        <v>8724</v>
      </c>
      <c r="F32" s="136">
        <f t="shared" si="5"/>
        <v>28299</v>
      </c>
      <c r="G32" s="136">
        <f t="shared" si="5"/>
        <v>104319.00000000001</v>
      </c>
      <c r="H32" s="136">
        <f t="shared" si="5"/>
        <v>34400</v>
      </c>
      <c r="I32" s="136">
        <f t="shared" si="5"/>
        <v>54086.999999999993</v>
      </c>
      <c r="J32" s="197">
        <f t="shared" si="5"/>
        <v>229829</v>
      </c>
    </row>
    <row r="33" spans="1:11" ht="10" customHeight="1">
      <c r="A33" s="121"/>
      <c r="B33" s="614"/>
      <c r="C33" s="118"/>
      <c r="D33" s="166"/>
      <c r="E33" s="120"/>
      <c r="F33" s="120"/>
      <c r="G33" s="120"/>
      <c r="H33" s="120"/>
      <c r="I33" s="120"/>
      <c r="J33" s="99"/>
    </row>
    <row r="34" spans="1:11" ht="12" customHeight="1">
      <c r="A34" s="186" t="s">
        <v>78</v>
      </c>
      <c r="B34" s="613">
        <v>2023</v>
      </c>
      <c r="C34" s="148" t="s">
        <v>172</v>
      </c>
      <c r="D34" s="502"/>
      <c r="E34" s="126">
        <v>3137</v>
      </c>
      <c r="F34" s="126">
        <v>4556</v>
      </c>
      <c r="G34" s="126">
        <v>16244</v>
      </c>
      <c r="H34" s="126">
        <v>18124.000000000004</v>
      </c>
      <c r="I34" s="126">
        <v>5359</v>
      </c>
      <c r="J34" s="123">
        <f t="shared" ref="J34:J39" si="6">SUM(E34:I34)</f>
        <v>47420</v>
      </c>
    </row>
    <row r="35" spans="1:11" ht="12" customHeight="1">
      <c r="A35" s="187"/>
      <c r="B35" s="613">
        <v>2023</v>
      </c>
      <c r="C35" s="148" t="s">
        <v>173</v>
      </c>
      <c r="D35" s="165"/>
      <c r="E35" s="107">
        <v>2776</v>
      </c>
      <c r="F35" s="126">
        <v>4171</v>
      </c>
      <c r="G35" s="126">
        <v>13843</v>
      </c>
      <c r="H35" s="126">
        <v>18267</v>
      </c>
      <c r="I35" s="126">
        <v>4976</v>
      </c>
      <c r="J35" s="108">
        <f>SUM(E35:I35)</f>
        <v>44033</v>
      </c>
    </row>
    <row r="36" spans="1:11" ht="12" customHeight="1">
      <c r="A36" s="190"/>
      <c r="B36" s="613">
        <v>2023</v>
      </c>
      <c r="C36" s="148" t="s">
        <v>176</v>
      </c>
      <c r="D36" s="165"/>
      <c r="E36" s="107">
        <v>3188</v>
      </c>
      <c r="F36" s="126">
        <v>3819</v>
      </c>
      <c r="G36" s="126">
        <v>13738</v>
      </c>
      <c r="H36" s="126">
        <v>17938</v>
      </c>
      <c r="I36" s="126">
        <v>4559</v>
      </c>
      <c r="J36" s="108">
        <f>SUM(E36:I36)</f>
        <v>43242</v>
      </c>
    </row>
    <row r="37" spans="1:11" ht="12" customHeight="1">
      <c r="A37" s="188" t="s">
        <v>49</v>
      </c>
      <c r="B37" s="613">
        <v>2023</v>
      </c>
      <c r="C37" s="148" t="s">
        <v>172</v>
      </c>
      <c r="D37" s="165"/>
      <c r="E37" s="107">
        <v>12266.000000000002</v>
      </c>
      <c r="F37" s="107">
        <v>32668</v>
      </c>
      <c r="G37" s="107">
        <v>83139</v>
      </c>
      <c r="H37" s="107">
        <v>28288.000000000004</v>
      </c>
      <c r="I37" s="107">
        <v>52543.000000000007</v>
      </c>
      <c r="J37" s="108">
        <f t="shared" si="6"/>
        <v>208904</v>
      </c>
    </row>
    <row r="38" spans="1:11" ht="12" customHeight="1">
      <c r="A38" s="187"/>
      <c r="B38" s="613">
        <v>2023</v>
      </c>
      <c r="C38" s="148" t="s">
        <v>173</v>
      </c>
      <c r="D38" s="165"/>
      <c r="E38" s="107">
        <v>15975.000000000002</v>
      </c>
      <c r="F38" s="107">
        <v>20686</v>
      </c>
      <c r="G38" s="107">
        <v>47331</v>
      </c>
      <c r="H38" s="107">
        <v>35273</v>
      </c>
      <c r="I38" s="107">
        <v>32286</v>
      </c>
      <c r="J38" s="108">
        <f t="shared" si="6"/>
        <v>151551</v>
      </c>
    </row>
    <row r="39" spans="1:11" ht="12" customHeight="1">
      <c r="A39" s="190"/>
      <c r="B39" s="613">
        <v>2023</v>
      </c>
      <c r="C39" s="148" t="s">
        <v>176</v>
      </c>
      <c r="D39" s="165"/>
      <c r="E39" s="107">
        <v>9494</v>
      </c>
      <c r="F39" s="107">
        <v>35840.999999999993</v>
      </c>
      <c r="G39" s="107">
        <v>54113</v>
      </c>
      <c r="H39" s="107">
        <v>36686</v>
      </c>
      <c r="I39" s="107">
        <v>55329</v>
      </c>
      <c r="J39" s="108">
        <f t="shared" si="6"/>
        <v>191463</v>
      </c>
    </row>
    <row r="40" spans="1:11" ht="12" customHeight="1">
      <c r="A40" s="189" t="s">
        <v>46</v>
      </c>
      <c r="B40" s="613">
        <v>2023</v>
      </c>
      <c r="C40" s="148" t="s">
        <v>172</v>
      </c>
      <c r="D40" s="165"/>
      <c r="E40" s="131">
        <f t="shared" ref="E40:J42" si="7">SUM(E34,E37)</f>
        <v>15403.000000000002</v>
      </c>
      <c r="F40" s="131">
        <f t="shared" si="7"/>
        <v>37224</v>
      </c>
      <c r="G40" s="131">
        <f t="shared" si="7"/>
        <v>99383</v>
      </c>
      <c r="H40" s="131">
        <f t="shared" si="7"/>
        <v>46412.000000000007</v>
      </c>
      <c r="I40" s="131">
        <f t="shared" si="7"/>
        <v>57902.000000000007</v>
      </c>
      <c r="J40" s="193">
        <f t="shared" si="7"/>
        <v>256324</v>
      </c>
    </row>
    <row r="41" spans="1:11" ht="12" customHeight="1">
      <c r="A41" s="189"/>
      <c r="B41" s="613">
        <v>2023</v>
      </c>
      <c r="C41" s="148" t="s">
        <v>173</v>
      </c>
      <c r="D41" s="165"/>
      <c r="E41" s="131">
        <f t="shared" si="7"/>
        <v>18751</v>
      </c>
      <c r="F41" s="131">
        <f t="shared" si="7"/>
        <v>24857</v>
      </c>
      <c r="G41" s="131">
        <f t="shared" si="7"/>
        <v>61174</v>
      </c>
      <c r="H41" s="131">
        <f t="shared" si="7"/>
        <v>53540</v>
      </c>
      <c r="I41" s="131">
        <f t="shared" si="7"/>
        <v>37262</v>
      </c>
      <c r="J41" s="193">
        <f t="shared" si="7"/>
        <v>195584</v>
      </c>
    </row>
    <row r="42" spans="1:11" ht="12" customHeight="1" thickBot="1">
      <c r="A42" s="82"/>
      <c r="B42" s="615">
        <v>2023</v>
      </c>
      <c r="C42" s="282" t="s">
        <v>176</v>
      </c>
      <c r="D42" s="377"/>
      <c r="E42" s="192">
        <f t="shared" si="7"/>
        <v>12682</v>
      </c>
      <c r="F42" s="192">
        <f>SUM(F36,F39)</f>
        <v>39659.999999999993</v>
      </c>
      <c r="G42" s="192">
        <f t="shared" si="7"/>
        <v>67851</v>
      </c>
      <c r="H42" s="192">
        <f t="shared" si="7"/>
        <v>54624</v>
      </c>
      <c r="I42" s="192">
        <f t="shared" si="7"/>
        <v>59888</v>
      </c>
      <c r="J42" s="194">
        <f t="shared" si="7"/>
        <v>234705</v>
      </c>
    </row>
    <row r="43" spans="1:11" s="9" customFormat="1" ht="12" customHeight="1">
      <c r="A43" s="51" t="str">
        <f>Titles!$A$12</f>
        <v>1 Data for 2021 and 2022 based on 2016 Census Definitions and data for 2023 based on 2021 Census Definitions.</v>
      </c>
      <c r="B43" s="559"/>
      <c r="C43" s="344"/>
      <c r="D43" s="306"/>
      <c r="E43" s="52"/>
      <c r="F43" s="306"/>
      <c r="G43" s="306"/>
      <c r="H43" s="345"/>
      <c r="I43" s="10"/>
      <c r="J43" s="10"/>
      <c r="K43" s="289"/>
    </row>
    <row r="44" spans="1:11">
      <c r="A44" s="339" t="s">
        <v>116</v>
      </c>
      <c r="B44" s="560"/>
      <c r="C44" s="294"/>
      <c r="D44" s="294"/>
      <c r="E44" s="338"/>
      <c r="F44" s="294"/>
      <c r="G44" s="294"/>
      <c r="H44" s="294"/>
      <c r="I44" s="295"/>
      <c r="J44" s="295"/>
    </row>
    <row r="45" spans="1:11" s="295" customFormat="1" ht="10.9" customHeight="1">
      <c r="A45" s="307" t="str">
        <f>Titles!$A$10</f>
        <v>Source: CMHC Starts and Completion Survey, Market Absorption Survey</v>
      </c>
      <c r="B45" s="560"/>
      <c r="C45" s="294"/>
      <c r="D45" s="294"/>
      <c r="E45" s="308"/>
      <c r="F45" s="294"/>
      <c r="G45" s="294"/>
      <c r="H45" s="294"/>
    </row>
    <row r="46" spans="1:11" s="295" customFormat="1" ht="10.9" customHeight="1"/>
    <row r="47" spans="1:11" ht="12" customHeight="1">
      <c r="A47" s="307"/>
      <c r="B47" s="561"/>
      <c r="C47" s="11"/>
      <c r="D47" s="11"/>
      <c r="E47" s="11"/>
      <c r="F47" s="308"/>
      <c r="H47" s="11"/>
      <c r="I47" s="11"/>
      <c r="J47" s="11"/>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J9:J23 E9 F9 G9 H9 I9 J37:J42 J25:J34 E31:E33 E21:E23 E14:E16 E40:E42 E30 F30:F33 F21:F23 F14:F16 F40:F41 F42 G30:G33 G21:G23 G14:G16 G40:G42 H30:H33 H21:H23 H14:H16 H40:H42 I40:I42 I30:I33 I21:I23 I14:I16"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61"/>
  <sheetViews>
    <sheetView showGridLines="0" zoomScaleNormal="100" workbookViewId="0">
      <pane xSplit="3" ySplit="6" topLeftCell="D7" activePane="bottomRight" state="frozen"/>
      <selection pane="topRight"/>
      <selection pane="bottomLeft"/>
      <selection pane="bottomRight"/>
    </sheetView>
  </sheetViews>
  <sheetFormatPr defaultColWidth="11.53515625" defaultRowHeight="15.5"/>
  <cols>
    <col min="1" max="1" width="6.23046875" customWidth="1"/>
    <col min="2" max="3" width="8.3046875" customWidth="1"/>
    <col min="4" max="9" width="8.4609375" customWidth="1"/>
  </cols>
  <sheetData>
    <row r="1" spans="1:9" ht="16" customHeight="1">
      <c r="A1" s="416" t="s">
        <v>126</v>
      </c>
      <c r="B1" s="417"/>
      <c r="C1" s="417"/>
      <c r="D1" s="417"/>
      <c r="E1" s="417"/>
      <c r="F1" s="417"/>
      <c r="G1" s="417"/>
      <c r="H1" s="417"/>
      <c r="I1" s="418"/>
    </row>
    <row r="2" spans="1:9" ht="16" customHeight="1">
      <c r="A2" s="419" t="s">
        <v>142</v>
      </c>
      <c r="B2" s="420"/>
      <c r="C2" s="420"/>
      <c r="D2" s="420"/>
      <c r="E2" s="420"/>
      <c r="F2" s="420"/>
      <c r="G2" s="420"/>
      <c r="H2" s="420"/>
      <c r="I2" s="421"/>
    </row>
    <row r="3" spans="1:9" ht="16" customHeight="1">
      <c r="A3" s="422"/>
      <c r="B3" s="423"/>
      <c r="C3" s="423"/>
      <c r="D3" s="423"/>
      <c r="E3" s="423"/>
      <c r="F3" s="423"/>
      <c r="G3" s="423"/>
      <c r="H3" s="423"/>
      <c r="I3" s="424"/>
    </row>
    <row r="4" spans="1:9" ht="16" customHeight="1" thickBot="1">
      <c r="A4" s="425"/>
      <c r="B4" s="426"/>
      <c r="C4" s="426"/>
      <c r="D4" s="426"/>
      <c r="E4" s="426"/>
      <c r="F4" s="426"/>
      <c r="G4" s="426"/>
      <c r="H4" s="426"/>
      <c r="I4" s="427"/>
    </row>
    <row r="5" spans="1:9" ht="12" customHeight="1">
      <c r="A5" s="76"/>
      <c r="B5" s="84"/>
      <c r="C5" s="94"/>
      <c r="D5" s="115"/>
      <c r="E5" s="115"/>
      <c r="F5" s="115"/>
      <c r="G5" s="115"/>
      <c r="H5" s="115"/>
      <c r="I5" s="116"/>
    </row>
    <row r="6" spans="1:9" ht="12" customHeight="1">
      <c r="A6" s="140" t="s">
        <v>75</v>
      </c>
      <c r="B6" s="135"/>
      <c r="C6" s="141"/>
      <c r="D6" s="142" t="s">
        <v>6</v>
      </c>
      <c r="E6" s="142" t="s">
        <v>33</v>
      </c>
      <c r="F6" s="142" t="s">
        <v>77</v>
      </c>
      <c r="G6" s="142" t="s">
        <v>12</v>
      </c>
      <c r="H6" s="142" t="s">
        <v>76</v>
      </c>
      <c r="I6" s="143" t="s">
        <v>46</v>
      </c>
    </row>
    <row r="7" spans="1:9" ht="12" customHeight="1">
      <c r="A7" s="78" t="s">
        <v>152</v>
      </c>
      <c r="B7" s="129"/>
      <c r="C7" s="125"/>
      <c r="D7" s="352">
        <v>10226</v>
      </c>
      <c r="E7" s="352">
        <v>57309</v>
      </c>
      <c r="F7" s="352">
        <v>92284</v>
      </c>
      <c r="G7" s="352">
        <v>40962</v>
      </c>
      <c r="H7" s="352">
        <v>43360</v>
      </c>
      <c r="I7" s="356">
        <v>244141</v>
      </c>
    </row>
    <row r="8" spans="1:9" ht="12" customHeight="1">
      <c r="A8" s="78" t="s">
        <v>157</v>
      </c>
      <c r="B8" s="618"/>
      <c r="C8" s="77"/>
      <c r="D8" s="526">
        <v>10832</v>
      </c>
      <c r="E8" s="526">
        <v>48395</v>
      </c>
      <c r="F8" s="526">
        <v>91885</v>
      </c>
      <c r="G8" s="526">
        <v>46372</v>
      </c>
      <c r="H8" s="526">
        <v>43106</v>
      </c>
      <c r="I8" s="356">
        <v>240590</v>
      </c>
    </row>
    <row r="9" spans="1:9" ht="12" customHeight="1">
      <c r="A9" s="101">
        <v>2021</v>
      </c>
      <c r="B9" s="145" t="s">
        <v>59</v>
      </c>
      <c r="C9" s="153"/>
      <c r="D9" s="103">
        <v>10386.999999999998</v>
      </c>
      <c r="E9" s="103">
        <v>69971</v>
      </c>
      <c r="F9" s="103">
        <v>93619</v>
      </c>
      <c r="G9" s="103">
        <v>38305.000000000007</v>
      </c>
      <c r="H9" s="103">
        <v>48034</v>
      </c>
      <c r="I9" s="199">
        <v>260316.00000000003</v>
      </c>
    </row>
    <row r="10" spans="1:9" ht="12" customHeight="1">
      <c r="A10" s="261"/>
      <c r="B10" s="130" t="s">
        <v>60</v>
      </c>
      <c r="C10" s="154"/>
      <c r="D10" s="107">
        <v>9972.0000000000018</v>
      </c>
      <c r="E10" s="107">
        <v>60170</v>
      </c>
      <c r="F10" s="107">
        <v>91032.999999999985</v>
      </c>
      <c r="G10" s="107">
        <v>42071</v>
      </c>
      <c r="H10" s="107">
        <v>44715</v>
      </c>
      <c r="I10" s="200">
        <v>247960.99999999997</v>
      </c>
    </row>
    <row r="11" spans="1:9" ht="12" customHeight="1">
      <c r="A11" s="261"/>
      <c r="B11" s="130" t="s">
        <v>61</v>
      </c>
      <c r="C11" s="154"/>
      <c r="D11" s="107">
        <v>7666</v>
      </c>
      <c r="E11" s="107">
        <v>52248.000000000007</v>
      </c>
      <c r="F11" s="107">
        <v>93626</v>
      </c>
      <c r="G11" s="107">
        <v>39117</v>
      </c>
      <c r="H11" s="107">
        <v>42947</v>
      </c>
      <c r="I11" s="200">
        <v>235604</v>
      </c>
    </row>
    <row r="12" spans="1:9" ht="12" customHeight="1">
      <c r="A12" s="262"/>
      <c r="B12" s="146" t="s">
        <v>62</v>
      </c>
      <c r="C12" s="170"/>
      <c r="D12" s="107">
        <v>13623.000000000002</v>
      </c>
      <c r="E12" s="107">
        <v>51776</v>
      </c>
      <c r="F12" s="107">
        <v>91870</v>
      </c>
      <c r="G12" s="107">
        <v>44372</v>
      </c>
      <c r="H12" s="107">
        <v>39053</v>
      </c>
      <c r="I12" s="200">
        <v>240694.00000000003</v>
      </c>
    </row>
    <row r="13" spans="1:9" ht="12" customHeight="1">
      <c r="A13" s="101">
        <v>2022</v>
      </c>
      <c r="B13" s="145" t="s">
        <v>59</v>
      </c>
      <c r="C13" s="153"/>
      <c r="D13" s="103">
        <v>10726</v>
      </c>
      <c r="E13" s="103">
        <v>53099.000000000007</v>
      </c>
      <c r="F13" s="103">
        <v>77777</v>
      </c>
      <c r="G13" s="103">
        <v>39540.000000000007</v>
      </c>
      <c r="H13" s="103">
        <v>36781</v>
      </c>
      <c r="I13" s="199">
        <v>217923</v>
      </c>
    </row>
    <row r="14" spans="1:9" ht="12" customHeight="1">
      <c r="A14" s="261"/>
      <c r="B14" s="130" t="s">
        <v>60</v>
      </c>
      <c r="C14" s="154"/>
      <c r="D14" s="107">
        <v>13399</v>
      </c>
      <c r="E14" s="107">
        <v>58325</v>
      </c>
      <c r="F14" s="107">
        <v>86440</v>
      </c>
      <c r="G14" s="107">
        <v>52238</v>
      </c>
      <c r="H14" s="107">
        <v>42367</v>
      </c>
      <c r="I14" s="200">
        <v>252768.99999999997</v>
      </c>
    </row>
    <row r="15" spans="1:9" ht="12" customHeight="1">
      <c r="A15" s="261"/>
      <c r="B15" s="130" t="s">
        <v>61</v>
      </c>
      <c r="C15" s="154"/>
      <c r="D15" s="107">
        <v>11399</v>
      </c>
      <c r="E15" s="107">
        <v>42657</v>
      </c>
      <c r="F15" s="107">
        <v>106479.99999999999</v>
      </c>
      <c r="G15" s="107">
        <v>46906</v>
      </c>
      <c r="H15" s="107">
        <v>46839.999999999993</v>
      </c>
      <c r="I15" s="200">
        <v>254282</v>
      </c>
    </row>
    <row r="16" spans="1:9" ht="12" customHeight="1">
      <c r="A16" s="262"/>
      <c r="B16" s="146" t="s">
        <v>62</v>
      </c>
      <c r="C16" s="170"/>
      <c r="D16" s="107">
        <v>8975.0000000000018</v>
      </c>
      <c r="E16" s="107">
        <v>40765</v>
      </c>
      <c r="F16" s="107">
        <v>96797</v>
      </c>
      <c r="G16" s="107">
        <v>46116</v>
      </c>
      <c r="H16" s="107">
        <v>47648</v>
      </c>
      <c r="I16" s="200">
        <v>240301.00000000003</v>
      </c>
    </row>
    <row r="17" spans="1:9" ht="12" customHeight="1">
      <c r="A17" s="101">
        <v>2023</v>
      </c>
      <c r="B17" s="145" t="s">
        <v>59</v>
      </c>
      <c r="C17" s="153"/>
      <c r="D17" s="103">
        <v>6710.0000000000009</v>
      </c>
      <c r="E17" s="103">
        <v>31017</v>
      </c>
      <c r="F17" s="103">
        <v>78100</v>
      </c>
      <c r="G17" s="103">
        <v>38678</v>
      </c>
      <c r="H17" s="103">
        <v>47041</v>
      </c>
      <c r="I17" s="199">
        <v>201546</v>
      </c>
    </row>
    <row r="18" spans="1:9" ht="12" customHeight="1">
      <c r="A18" s="261"/>
      <c r="B18" s="130" t="s">
        <v>60</v>
      </c>
      <c r="C18" s="154"/>
      <c r="D18" s="107">
        <v>12613</v>
      </c>
      <c r="E18" s="107">
        <v>27248</v>
      </c>
      <c r="F18" s="107">
        <v>98118</v>
      </c>
      <c r="G18" s="107">
        <v>38326</v>
      </c>
      <c r="H18" s="107">
        <v>49692</v>
      </c>
      <c r="I18" s="200">
        <v>225997</v>
      </c>
    </row>
    <row r="19" spans="1:9" ht="12" customHeight="1">
      <c r="A19" s="261"/>
      <c r="B19" s="130" t="s">
        <v>61</v>
      </c>
      <c r="C19" s="154"/>
      <c r="D19" s="107">
        <v>11478</v>
      </c>
      <c r="E19" s="107">
        <v>38702</v>
      </c>
      <c r="F19" s="107">
        <v>91214</v>
      </c>
      <c r="G19" s="107">
        <v>53393</v>
      </c>
      <c r="H19" s="107">
        <v>45213</v>
      </c>
      <c r="I19" s="200">
        <v>240000</v>
      </c>
    </row>
    <row r="20" spans="1:9" ht="12" customHeight="1">
      <c r="A20" s="263"/>
      <c r="B20" s="80" t="s">
        <v>62</v>
      </c>
      <c r="C20" s="156"/>
      <c r="D20" s="107">
        <v>15272</v>
      </c>
      <c r="E20" s="107">
        <v>33674</v>
      </c>
      <c r="F20" s="107">
        <v>76718</v>
      </c>
      <c r="G20" s="107">
        <v>51555</v>
      </c>
      <c r="H20" s="107">
        <v>49126.999999999993</v>
      </c>
      <c r="I20" s="200">
        <v>226346</v>
      </c>
    </row>
    <row r="21" spans="1:9" ht="12" customHeight="1">
      <c r="A21" s="101">
        <v>2021</v>
      </c>
      <c r="B21" s="102" t="s">
        <v>63</v>
      </c>
      <c r="C21" s="157"/>
      <c r="D21" s="172">
        <v>10521</v>
      </c>
      <c r="E21" s="172">
        <v>83073</v>
      </c>
      <c r="F21" s="172">
        <v>90336</v>
      </c>
      <c r="G21" s="172">
        <v>41825</v>
      </c>
      <c r="H21" s="172">
        <v>34786</v>
      </c>
      <c r="I21" s="198">
        <f>IF(SUM(D21:H21)=0,"",SUM(D21:H21))</f>
        <v>260541</v>
      </c>
    </row>
    <row r="22" spans="1:9" ht="12" customHeight="1">
      <c r="A22" s="261"/>
      <c r="B22" s="106" t="s">
        <v>64</v>
      </c>
      <c r="C22" s="158"/>
      <c r="D22" s="131">
        <v>7819</v>
      </c>
      <c r="E22" s="131">
        <v>71633.000000000015</v>
      </c>
      <c r="F22" s="131">
        <v>77170</v>
      </c>
      <c r="G22" s="131">
        <v>35366</v>
      </c>
      <c r="H22" s="131">
        <v>41169</v>
      </c>
      <c r="I22" s="193">
        <f t="shared" ref="I22:I56" si="0">IF(SUM(D22:H22)=0,"",SUM(D22:H22))</f>
        <v>233157</v>
      </c>
    </row>
    <row r="23" spans="1:9" ht="12" customHeight="1">
      <c r="A23" s="264"/>
      <c r="B23" s="148" t="s">
        <v>65</v>
      </c>
      <c r="C23" s="158"/>
      <c r="D23" s="107">
        <v>6191</v>
      </c>
      <c r="E23" s="107">
        <v>66376</v>
      </c>
      <c r="F23" s="107">
        <v>114577</v>
      </c>
      <c r="G23" s="107">
        <v>36985</v>
      </c>
      <c r="H23" s="107">
        <v>66825</v>
      </c>
      <c r="I23" s="200">
        <f t="shared" si="0"/>
        <v>290954</v>
      </c>
    </row>
    <row r="24" spans="1:9" ht="12" customHeight="1">
      <c r="A24" s="265"/>
      <c r="B24" s="106" t="s">
        <v>66</v>
      </c>
      <c r="C24" s="158"/>
      <c r="D24" s="107">
        <v>8100.0000000000018</v>
      </c>
      <c r="E24" s="107">
        <v>59074</v>
      </c>
      <c r="F24" s="107">
        <v>101085.00000000001</v>
      </c>
      <c r="G24" s="107">
        <v>40649</v>
      </c>
      <c r="H24" s="107">
        <v>34772</v>
      </c>
      <c r="I24" s="200">
        <f t="shared" si="0"/>
        <v>243680</v>
      </c>
    </row>
    <row r="25" spans="1:9" ht="12" customHeight="1">
      <c r="A25" s="261"/>
      <c r="B25" s="106" t="s">
        <v>67</v>
      </c>
      <c r="C25" s="158"/>
      <c r="D25" s="107">
        <v>16396</v>
      </c>
      <c r="E25" s="107">
        <v>54963</v>
      </c>
      <c r="F25" s="107">
        <v>93127</v>
      </c>
      <c r="G25" s="107">
        <v>45221</v>
      </c>
      <c r="H25" s="107">
        <v>42394.000000000007</v>
      </c>
      <c r="I25" s="200">
        <f t="shared" si="0"/>
        <v>252101</v>
      </c>
    </row>
    <row r="26" spans="1:9" ht="12" customHeight="1">
      <c r="A26" s="264"/>
      <c r="B26" s="148" t="s">
        <v>68</v>
      </c>
      <c r="C26" s="158"/>
      <c r="D26" s="107">
        <v>7662.0000000000009</v>
      </c>
      <c r="E26" s="107">
        <v>59822.999999999993</v>
      </c>
      <c r="F26" s="107">
        <v>82780</v>
      </c>
      <c r="G26" s="107">
        <v>40808</v>
      </c>
      <c r="H26" s="107">
        <v>62099.999999999993</v>
      </c>
      <c r="I26" s="200">
        <f t="shared" si="0"/>
        <v>253173</v>
      </c>
    </row>
    <row r="27" spans="1:9" ht="12" customHeight="1">
      <c r="A27" s="264"/>
      <c r="B27" s="106" t="s">
        <v>69</v>
      </c>
      <c r="C27" s="158"/>
      <c r="D27" s="107">
        <v>11072</v>
      </c>
      <c r="E27" s="107">
        <v>58585</v>
      </c>
      <c r="F27" s="107">
        <v>90460.000000000015</v>
      </c>
      <c r="G27" s="107">
        <v>38480.999999999993</v>
      </c>
      <c r="H27" s="107">
        <v>46649</v>
      </c>
      <c r="I27" s="200">
        <f t="shared" si="0"/>
        <v>245247</v>
      </c>
    </row>
    <row r="28" spans="1:9" ht="12" customHeight="1">
      <c r="A28" s="261"/>
      <c r="B28" s="106" t="s">
        <v>70</v>
      </c>
      <c r="C28" s="158"/>
      <c r="D28" s="131">
        <v>6241</v>
      </c>
      <c r="E28" s="131">
        <v>45558</v>
      </c>
      <c r="F28" s="131">
        <v>97993</v>
      </c>
      <c r="G28" s="131">
        <v>38218</v>
      </c>
      <c r="H28" s="131">
        <v>42419</v>
      </c>
      <c r="I28" s="193">
        <f t="shared" si="0"/>
        <v>230429</v>
      </c>
    </row>
    <row r="29" spans="1:9" ht="12" customHeight="1">
      <c r="A29" s="261"/>
      <c r="B29" s="148" t="s">
        <v>71</v>
      </c>
      <c r="C29" s="158"/>
      <c r="D29" s="107">
        <v>6717.0000000000009</v>
      </c>
      <c r="E29" s="107">
        <v>53508</v>
      </c>
      <c r="F29" s="107">
        <v>91314</v>
      </c>
      <c r="G29" s="107">
        <v>40271</v>
      </c>
      <c r="H29" s="107">
        <v>31198</v>
      </c>
      <c r="I29" s="200">
        <f t="shared" si="0"/>
        <v>223008</v>
      </c>
    </row>
    <row r="30" spans="1:9" ht="12" customHeight="1">
      <c r="A30" s="261"/>
      <c r="B30" s="148" t="s">
        <v>72</v>
      </c>
      <c r="C30" s="158"/>
      <c r="D30" s="107">
        <v>13558.000000000002</v>
      </c>
      <c r="E30" s="107">
        <v>48615</v>
      </c>
      <c r="F30" s="107">
        <v>77231</v>
      </c>
      <c r="G30" s="107">
        <v>41795</v>
      </c>
      <c r="H30" s="107">
        <v>32436</v>
      </c>
      <c r="I30" s="200">
        <f t="shared" si="0"/>
        <v>213635</v>
      </c>
    </row>
    <row r="31" spans="1:9" ht="12" customHeight="1">
      <c r="A31" s="261"/>
      <c r="B31" s="148" t="s">
        <v>73</v>
      </c>
      <c r="C31" s="158"/>
      <c r="D31" s="107">
        <v>13219.000000000002</v>
      </c>
      <c r="E31" s="107">
        <v>55786</v>
      </c>
      <c r="F31" s="107">
        <v>126167</v>
      </c>
      <c r="G31" s="107">
        <v>50474.999999999993</v>
      </c>
      <c r="H31" s="107">
        <v>35926</v>
      </c>
      <c r="I31" s="200">
        <f t="shared" si="0"/>
        <v>281573</v>
      </c>
    </row>
    <row r="32" spans="1:9" ht="12" customHeight="1">
      <c r="A32" s="262"/>
      <c r="B32" s="138" t="s">
        <v>74</v>
      </c>
      <c r="C32" s="171"/>
      <c r="D32" s="136">
        <v>14246</v>
      </c>
      <c r="E32" s="136">
        <v>47790</v>
      </c>
      <c r="F32" s="136">
        <v>69335.000000000015</v>
      </c>
      <c r="G32" s="136">
        <v>41195</v>
      </c>
      <c r="H32" s="136">
        <v>51228</v>
      </c>
      <c r="I32" s="197">
        <f t="shared" si="0"/>
        <v>223794</v>
      </c>
    </row>
    <row r="33" spans="1:9" ht="12" customHeight="1">
      <c r="A33" s="101">
        <v>2022</v>
      </c>
      <c r="B33" s="102" t="s">
        <v>63</v>
      </c>
      <c r="C33" s="157"/>
      <c r="D33" s="172">
        <v>9381</v>
      </c>
      <c r="E33" s="172">
        <v>64394.000000000007</v>
      </c>
      <c r="F33" s="172">
        <v>60389</v>
      </c>
      <c r="G33" s="172">
        <v>34248</v>
      </c>
      <c r="H33" s="172">
        <v>35409</v>
      </c>
      <c r="I33" s="198">
        <f t="shared" si="0"/>
        <v>203821</v>
      </c>
    </row>
    <row r="34" spans="1:9" ht="12" customHeight="1">
      <c r="A34" s="261"/>
      <c r="B34" s="106" t="s">
        <v>64</v>
      </c>
      <c r="C34" s="158"/>
      <c r="D34" s="131">
        <v>5534.9999999999991</v>
      </c>
      <c r="E34" s="131">
        <v>44628</v>
      </c>
      <c r="F34" s="131">
        <v>97137</v>
      </c>
      <c r="G34" s="131">
        <v>42292</v>
      </c>
      <c r="H34" s="131">
        <v>31140</v>
      </c>
      <c r="I34" s="193">
        <f t="shared" si="0"/>
        <v>220732</v>
      </c>
    </row>
    <row r="35" spans="1:9" ht="12" customHeight="1">
      <c r="A35" s="264"/>
      <c r="B35" s="148" t="s">
        <v>65</v>
      </c>
      <c r="C35" s="158"/>
      <c r="D35" s="107">
        <v>9648</v>
      </c>
      <c r="E35" s="107">
        <v>59699.000000000007</v>
      </c>
      <c r="F35" s="107">
        <v>82392</v>
      </c>
      <c r="G35" s="107">
        <v>39400</v>
      </c>
      <c r="H35" s="107">
        <v>28917</v>
      </c>
      <c r="I35" s="200">
        <f t="shared" si="0"/>
        <v>220056</v>
      </c>
    </row>
    <row r="36" spans="1:9" ht="12" customHeight="1">
      <c r="A36" s="265"/>
      <c r="B36" s="106" t="s">
        <v>66</v>
      </c>
      <c r="C36" s="158"/>
      <c r="D36" s="107">
        <v>6510</v>
      </c>
      <c r="E36" s="107">
        <v>57697</v>
      </c>
      <c r="F36" s="107">
        <v>78487</v>
      </c>
      <c r="G36" s="107">
        <v>52275.999999999993</v>
      </c>
      <c r="H36" s="107">
        <v>50138.000000000007</v>
      </c>
      <c r="I36" s="200">
        <f t="shared" si="0"/>
        <v>245108</v>
      </c>
    </row>
    <row r="37" spans="1:9" ht="12" customHeight="1">
      <c r="A37" s="261"/>
      <c r="B37" s="106" t="s">
        <v>67</v>
      </c>
      <c r="C37" s="158"/>
      <c r="D37" s="107">
        <v>20713</v>
      </c>
      <c r="E37" s="107">
        <v>61579</v>
      </c>
      <c r="F37" s="107">
        <v>87509.000000000015</v>
      </c>
      <c r="G37" s="107">
        <v>55510</v>
      </c>
      <c r="H37" s="107">
        <v>38537</v>
      </c>
      <c r="I37" s="200">
        <f t="shared" si="0"/>
        <v>263848</v>
      </c>
    </row>
    <row r="38" spans="1:9" ht="12" customHeight="1">
      <c r="A38" s="264"/>
      <c r="B38" s="148" t="s">
        <v>68</v>
      </c>
      <c r="C38" s="158"/>
      <c r="D38" s="107">
        <v>11986</v>
      </c>
      <c r="E38" s="107">
        <v>48153</v>
      </c>
      <c r="F38" s="107">
        <v>92460.000000000015</v>
      </c>
      <c r="G38" s="107">
        <v>51594</v>
      </c>
      <c r="H38" s="107">
        <v>52776</v>
      </c>
      <c r="I38" s="200">
        <f t="shared" si="0"/>
        <v>256969</v>
      </c>
    </row>
    <row r="39" spans="1:9" ht="12" customHeight="1">
      <c r="A39" s="264"/>
      <c r="B39" s="106" t="s">
        <v>69</v>
      </c>
      <c r="C39" s="158"/>
      <c r="D39" s="107">
        <v>14807</v>
      </c>
      <c r="E39" s="107">
        <v>51138</v>
      </c>
      <c r="F39" s="107">
        <v>92059</v>
      </c>
      <c r="G39" s="107">
        <v>50100</v>
      </c>
      <c r="H39" s="107">
        <v>44879.999999999993</v>
      </c>
      <c r="I39" s="200">
        <f t="shared" si="0"/>
        <v>252984</v>
      </c>
    </row>
    <row r="40" spans="1:9" ht="12" customHeight="1">
      <c r="A40" s="261"/>
      <c r="B40" s="106" t="s">
        <v>70</v>
      </c>
      <c r="C40" s="158"/>
      <c r="D40" s="131">
        <v>12873.999999999998</v>
      </c>
      <c r="E40" s="131">
        <v>44970.000000000007</v>
      </c>
      <c r="F40" s="131">
        <v>95953</v>
      </c>
      <c r="G40" s="131">
        <v>43925.999999999993</v>
      </c>
      <c r="H40" s="131">
        <v>45043</v>
      </c>
      <c r="I40" s="193">
        <f t="shared" si="0"/>
        <v>242766</v>
      </c>
    </row>
    <row r="41" spans="1:9" ht="12" customHeight="1">
      <c r="A41" s="261"/>
      <c r="B41" s="148" t="s">
        <v>71</v>
      </c>
      <c r="C41" s="158"/>
      <c r="D41" s="107">
        <v>8418.0000000000018</v>
      </c>
      <c r="E41" s="107">
        <v>37950</v>
      </c>
      <c r="F41" s="107">
        <v>129870</v>
      </c>
      <c r="G41" s="107">
        <v>46751.000000000007</v>
      </c>
      <c r="H41" s="107">
        <v>49974.000000000007</v>
      </c>
      <c r="I41" s="200">
        <f t="shared" si="0"/>
        <v>272963</v>
      </c>
    </row>
    <row r="42" spans="1:9" ht="12" customHeight="1">
      <c r="A42" s="261"/>
      <c r="B42" s="148" t="s">
        <v>72</v>
      </c>
      <c r="C42" s="158"/>
      <c r="D42" s="107">
        <v>5279</v>
      </c>
      <c r="E42" s="107">
        <v>48057</v>
      </c>
      <c r="F42" s="107">
        <v>86076</v>
      </c>
      <c r="G42" s="107">
        <v>60216</v>
      </c>
      <c r="H42" s="107">
        <v>41367.999999999993</v>
      </c>
      <c r="I42" s="200">
        <f t="shared" si="0"/>
        <v>240996</v>
      </c>
    </row>
    <row r="43" spans="1:9" ht="12" customHeight="1">
      <c r="A43" s="261"/>
      <c r="B43" s="148" t="s">
        <v>73</v>
      </c>
      <c r="C43" s="158"/>
      <c r="D43" s="107">
        <v>13249</v>
      </c>
      <c r="E43" s="107">
        <v>40375</v>
      </c>
      <c r="F43" s="107">
        <v>97249</v>
      </c>
      <c r="G43" s="107">
        <v>43814</v>
      </c>
      <c r="H43" s="107">
        <v>44917</v>
      </c>
      <c r="I43" s="200">
        <f t="shared" si="0"/>
        <v>239604</v>
      </c>
    </row>
    <row r="44" spans="1:9" ht="12" customHeight="1">
      <c r="A44" s="262"/>
      <c r="B44" s="138" t="s">
        <v>74</v>
      </c>
      <c r="C44" s="171"/>
      <c r="D44" s="136">
        <v>8724</v>
      </c>
      <c r="E44" s="136">
        <v>28299</v>
      </c>
      <c r="F44" s="136">
        <v>104319</v>
      </c>
      <c r="G44" s="136">
        <v>34400.000000000007</v>
      </c>
      <c r="H44" s="136">
        <v>54086.999999999993</v>
      </c>
      <c r="I44" s="197">
        <f t="shared" si="0"/>
        <v>229829</v>
      </c>
    </row>
    <row r="45" spans="1:9" ht="12" customHeight="1">
      <c r="A45" s="101">
        <v>2023</v>
      </c>
      <c r="B45" s="102" t="s">
        <v>63</v>
      </c>
      <c r="C45" s="157"/>
      <c r="D45" s="172">
        <v>5399</v>
      </c>
      <c r="E45" s="172">
        <v>32223</v>
      </c>
      <c r="F45" s="172">
        <v>69961.999999999985</v>
      </c>
      <c r="G45" s="172">
        <v>33587</v>
      </c>
      <c r="H45" s="172">
        <v>47108</v>
      </c>
      <c r="I45" s="198">
        <f t="shared" si="0"/>
        <v>188279</v>
      </c>
    </row>
    <row r="46" spans="1:9" ht="12" customHeight="1">
      <c r="A46" s="111"/>
      <c r="B46" s="106" t="s">
        <v>64</v>
      </c>
      <c r="C46" s="158"/>
      <c r="D46" s="131">
        <v>6702</v>
      </c>
      <c r="E46" s="131">
        <v>39118</v>
      </c>
      <c r="F46" s="131">
        <v>96124</v>
      </c>
      <c r="G46" s="131">
        <v>44077</v>
      </c>
      <c r="H46" s="131">
        <v>34532</v>
      </c>
      <c r="I46" s="193">
        <f t="shared" si="0"/>
        <v>220553</v>
      </c>
    </row>
    <row r="47" spans="1:9" ht="12" customHeight="1">
      <c r="A47" s="147"/>
      <c r="B47" s="148" t="s">
        <v>65</v>
      </c>
      <c r="C47" s="158"/>
      <c r="D47" s="107">
        <v>6061</v>
      </c>
      <c r="E47" s="107">
        <v>27160</v>
      </c>
      <c r="F47" s="107">
        <v>74807</v>
      </c>
      <c r="G47" s="107">
        <v>36268</v>
      </c>
      <c r="H47" s="107">
        <v>48234</v>
      </c>
      <c r="I47" s="200">
        <f t="shared" si="0"/>
        <v>192530</v>
      </c>
    </row>
    <row r="48" spans="1:9" ht="12" customHeight="1">
      <c r="A48" s="149"/>
      <c r="B48" s="106" t="s">
        <v>66</v>
      </c>
      <c r="C48" s="158"/>
      <c r="D48" s="107">
        <v>10105</v>
      </c>
      <c r="E48" s="107">
        <v>29158</v>
      </c>
      <c r="F48" s="107">
        <v>109603.00000000001</v>
      </c>
      <c r="G48" s="107">
        <v>32512</v>
      </c>
      <c r="H48" s="107">
        <v>58861.000000000007</v>
      </c>
      <c r="I48" s="200">
        <f t="shared" si="0"/>
        <v>240239</v>
      </c>
    </row>
    <row r="49" spans="1:11" ht="12" customHeight="1">
      <c r="A49" s="111"/>
      <c r="B49" s="106" t="s">
        <v>67</v>
      </c>
      <c r="C49" s="158"/>
      <c r="D49" s="107">
        <v>8889</v>
      </c>
      <c r="E49" s="107">
        <v>21077</v>
      </c>
      <c r="F49" s="107">
        <v>66670.999999999985</v>
      </c>
      <c r="G49" s="107">
        <v>44676</v>
      </c>
      <c r="H49" s="107">
        <v>38729</v>
      </c>
      <c r="I49" s="200">
        <f t="shared" si="0"/>
        <v>180042</v>
      </c>
    </row>
    <row r="50" spans="1:11" ht="12" customHeight="1">
      <c r="A50" s="147"/>
      <c r="B50" s="148" t="s">
        <v>68</v>
      </c>
      <c r="C50" s="158"/>
      <c r="D50" s="107">
        <v>18094</v>
      </c>
      <c r="E50" s="107">
        <v>27066.000000000004</v>
      </c>
      <c r="F50" s="107">
        <v>116789.99999999999</v>
      </c>
      <c r="G50" s="107">
        <v>39519.000000000007</v>
      </c>
      <c r="H50" s="107">
        <v>63442</v>
      </c>
      <c r="I50" s="200">
        <f t="shared" si="0"/>
        <v>264911</v>
      </c>
    </row>
    <row r="51" spans="1:11" ht="12" customHeight="1">
      <c r="A51" s="147"/>
      <c r="B51" s="106" t="s">
        <v>69</v>
      </c>
      <c r="C51" s="158"/>
      <c r="D51" s="107">
        <v>10501</v>
      </c>
      <c r="E51" s="107">
        <v>31721</v>
      </c>
      <c r="F51" s="107">
        <v>94484.000000000015</v>
      </c>
      <c r="G51" s="107">
        <v>53401</v>
      </c>
      <c r="H51" s="107">
        <v>46041</v>
      </c>
      <c r="I51" s="200">
        <f t="shared" si="0"/>
        <v>236148</v>
      </c>
    </row>
    <row r="52" spans="1:11" ht="12" customHeight="1">
      <c r="A52" s="111"/>
      <c r="B52" s="106" t="s">
        <v>70</v>
      </c>
      <c r="C52" s="158"/>
      <c r="D52" s="131">
        <v>10560</v>
      </c>
      <c r="E52" s="131">
        <v>43007.000000000007</v>
      </c>
      <c r="F52" s="131">
        <v>79521.999999999985</v>
      </c>
      <c r="G52" s="131">
        <v>51625</v>
      </c>
      <c r="H52" s="131">
        <v>45667</v>
      </c>
      <c r="I52" s="193">
        <f t="shared" si="0"/>
        <v>230381</v>
      </c>
    </row>
    <row r="53" spans="1:11" ht="12" customHeight="1">
      <c r="A53" s="111"/>
      <c r="B53" s="148" t="s">
        <v>71</v>
      </c>
      <c r="C53" s="158"/>
      <c r="D53" s="107">
        <v>14488</v>
      </c>
      <c r="E53" s="107">
        <v>45158</v>
      </c>
      <c r="F53" s="107">
        <v>98656</v>
      </c>
      <c r="G53" s="107">
        <v>55740</v>
      </c>
      <c r="H53" s="107">
        <v>36876.999999999993</v>
      </c>
      <c r="I53" s="200">
        <f t="shared" si="0"/>
        <v>250919</v>
      </c>
    </row>
    <row r="54" spans="1:11" ht="12" customHeight="1">
      <c r="A54" s="111"/>
      <c r="B54" s="148" t="s">
        <v>72</v>
      </c>
      <c r="C54" s="158"/>
      <c r="D54" s="107">
        <v>15403</v>
      </c>
      <c r="E54" s="107">
        <v>37224</v>
      </c>
      <c r="F54" s="107">
        <v>99383</v>
      </c>
      <c r="G54" s="107">
        <v>46412.000000000007</v>
      </c>
      <c r="H54" s="107">
        <v>57902</v>
      </c>
      <c r="I54" s="200">
        <f t="shared" si="0"/>
        <v>256324</v>
      </c>
    </row>
    <row r="55" spans="1:11" ht="12" customHeight="1">
      <c r="A55" s="111"/>
      <c r="B55" s="148" t="s">
        <v>73</v>
      </c>
      <c r="C55" s="158"/>
      <c r="D55" s="107">
        <v>18751</v>
      </c>
      <c r="E55" s="107">
        <v>24857</v>
      </c>
      <c r="F55" s="107">
        <v>61174</v>
      </c>
      <c r="G55" s="107">
        <v>53539.999999999993</v>
      </c>
      <c r="H55" s="107">
        <v>37262</v>
      </c>
      <c r="I55" s="200">
        <f t="shared" si="0"/>
        <v>195584</v>
      </c>
    </row>
    <row r="56" spans="1:11" ht="12" customHeight="1" thickBot="1">
      <c r="A56" s="82"/>
      <c r="B56" s="150" t="s">
        <v>74</v>
      </c>
      <c r="C56" s="160"/>
      <c r="D56" s="133">
        <v>12682</v>
      </c>
      <c r="E56" s="133">
        <v>39660</v>
      </c>
      <c r="F56" s="133">
        <v>67851</v>
      </c>
      <c r="G56" s="133">
        <v>54623.999999999993</v>
      </c>
      <c r="H56" s="133">
        <v>59888.000000000007</v>
      </c>
      <c r="I56" s="201">
        <f t="shared" si="0"/>
        <v>234705</v>
      </c>
    </row>
    <row r="57" spans="1:11" s="9" customFormat="1" ht="12" customHeight="1">
      <c r="A57" s="51" t="str">
        <f>Titles!$A$12</f>
        <v>1 Data for 2021 and 2022 based on 2016 Census Definitions and data for 2023 based on 2021 Census Definitions.</v>
      </c>
      <c r="B57" s="79"/>
      <c r="C57" s="344"/>
      <c r="D57" s="306"/>
      <c r="E57" s="52"/>
      <c r="F57" s="306"/>
      <c r="G57" s="306"/>
      <c r="H57" s="345"/>
      <c r="I57" s="10"/>
      <c r="J57" s="217"/>
      <c r="K57" s="289"/>
    </row>
    <row r="58" spans="1:11" s="10" customFormat="1" ht="11.5">
      <c r="A58" s="339" t="s">
        <v>116</v>
      </c>
      <c r="B58" s="294"/>
      <c r="C58" s="294"/>
      <c r="D58" s="294"/>
      <c r="E58" s="338"/>
      <c r="F58" s="294"/>
      <c r="G58" s="294"/>
      <c r="H58" s="294"/>
      <c r="I58" s="295"/>
    </row>
    <row r="59" spans="1:11" s="295" customFormat="1" ht="10.9" customHeight="1">
      <c r="A59" s="307" t="str">
        <f>Titles!$A$10</f>
        <v>Source: CMHC Starts and Completion Survey, Market Absorption Survey</v>
      </c>
      <c r="B59" s="294"/>
      <c r="C59" s="294"/>
      <c r="D59" s="294"/>
      <c r="E59" s="308"/>
      <c r="F59" s="294"/>
      <c r="G59" s="294"/>
      <c r="H59" s="294"/>
    </row>
    <row r="60" spans="1:11" s="295" customFormat="1" ht="10.9" customHeight="1"/>
    <row r="61" spans="1:11" ht="12" customHeight="1">
      <c r="A61" s="307"/>
      <c r="B61" s="162"/>
      <c r="C61" s="162"/>
      <c r="D61" s="162"/>
      <c r="E61" s="162"/>
      <c r="F61" s="308"/>
      <c r="G61" s="162"/>
      <c r="H61" s="162"/>
      <c r="I61" s="162"/>
    </row>
  </sheetData>
  <phoneticPr fontId="11" type="noConversion"/>
  <pageMargins left="0.78740157480314965" right="0.51181102362204722" top="0.51181102362204722" bottom="0.51181102362204722" header="0.51181102362204722" footer="0.51181102362204722"/>
  <pageSetup scale="99" orientation="portrait" r:id="rId1"/>
  <headerFooter alignWithMargins="0"/>
  <ignoredErrors>
    <ignoredError sqref="I21:I45 I46:I55"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4"/>
  <sheetViews>
    <sheetView showGridLines="0" zoomScaleNormal="100" workbookViewId="0">
      <pane xSplit="3" ySplit="8" topLeftCell="D9" activePane="bottomRight" state="frozen"/>
      <selection pane="topRight"/>
      <selection pane="bottomLeft"/>
      <selection pane="bottomRight"/>
    </sheetView>
  </sheetViews>
  <sheetFormatPr defaultColWidth="11.53515625" defaultRowHeight="15.5"/>
  <cols>
    <col min="1" max="1" width="4.765625" customWidth="1"/>
    <col min="2" max="3" width="8.3046875" customWidth="1"/>
    <col min="4" max="4" width="9.765625" customWidth="1"/>
    <col min="5" max="5" width="10.23046875" customWidth="1"/>
    <col min="6" max="6" width="10.765625" customWidth="1"/>
    <col min="7" max="7" width="12.765625" customWidth="1"/>
    <col min="8" max="8" width="9.765625" customWidth="1"/>
  </cols>
  <sheetData>
    <row r="1" spans="1:8" s="9" customFormat="1" ht="16" customHeight="1">
      <c r="A1" s="563" t="s">
        <v>127</v>
      </c>
      <c r="B1" s="428"/>
      <c r="C1" s="428"/>
      <c r="D1" s="428"/>
      <c r="E1" s="428"/>
      <c r="F1" s="428"/>
      <c r="G1" s="428"/>
      <c r="H1" s="429"/>
    </row>
    <row r="2" spans="1:8" s="9" customFormat="1" ht="16" customHeight="1">
      <c r="A2" s="564" t="s">
        <v>143</v>
      </c>
      <c r="B2" s="430"/>
      <c r="C2" s="430"/>
      <c r="D2" s="430"/>
      <c r="E2" s="430"/>
      <c r="F2" s="430"/>
      <c r="G2" s="430"/>
      <c r="H2" s="431"/>
    </row>
    <row r="3" spans="1:8" s="9" customFormat="1" ht="16" customHeight="1">
      <c r="A3" s="565"/>
      <c r="B3" s="459"/>
      <c r="C3" s="459"/>
      <c r="D3" s="459"/>
      <c r="E3" s="459"/>
      <c r="F3" s="459"/>
      <c r="G3" s="459"/>
      <c r="H3" s="460"/>
    </row>
    <row r="4" spans="1:8" s="9" customFormat="1" ht="16" customHeight="1" thickBot="1">
      <c r="A4" s="566"/>
      <c r="B4" s="461"/>
      <c r="C4" s="461"/>
      <c r="D4" s="461"/>
      <c r="E4" s="461"/>
      <c r="F4" s="461"/>
      <c r="G4" s="461"/>
      <c r="H4" s="462"/>
    </row>
    <row r="5" spans="1:8" ht="12" customHeight="1">
      <c r="A5" s="567" t="s">
        <v>96</v>
      </c>
      <c r="B5" s="86"/>
      <c r="C5" s="113"/>
      <c r="D5" s="89" t="s">
        <v>79</v>
      </c>
      <c r="E5" s="114" t="s">
        <v>83</v>
      </c>
      <c r="F5" s="114" t="s">
        <v>80</v>
      </c>
      <c r="G5" s="114" t="s">
        <v>81</v>
      </c>
      <c r="H5" s="548" t="s">
        <v>46</v>
      </c>
    </row>
    <row r="6" spans="1:8" ht="12" customHeight="1">
      <c r="B6" s="84"/>
      <c r="C6" s="94"/>
      <c r="D6" s="89"/>
      <c r="E6" s="89" t="s">
        <v>82</v>
      </c>
      <c r="F6" s="89"/>
      <c r="G6" s="89"/>
      <c r="H6" s="96"/>
    </row>
    <row r="7" spans="1:8" ht="12" customHeight="1">
      <c r="A7" s="568"/>
      <c r="B7" s="84"/>
      <c r="C7" s="94"/>
      <c r="E7" s="90"/>
      <c r="F7" s="90"/>
      <c r="G7" s="90"/>
      <c r="H7" s="96"/>
    </row>
    <row r="8" spans="1:8" ht="12" customHeight="1">
      <c r="A8" s="569"/>
      <c r="B8" s="135"/>
      <c r="C8" s="141"/>
      <c r="D8" s="139"/>
      <c r="E8" s="139"/>
      <c r="F8" s="139"/>
      <c r="G8" s="139"/>
      <c r="H8" s="96"/>
    </row>
    <row r="9" spans="1:8" ht="12" customHeight="1">
      <c r="A9" s="619" t="s">
        <v>158</v>
      </c>
      <c r="B9" s="144"/>
      <c r="C9" s="169"/>
      <c r="D9" s="353">
        <v>633</v>
      </c>
      <c r="E9" s="353">
        <v>935</v>
      </c>
      <c r="F9" s="353">
        <v>5310</v>
      </c>
      <c r="G9" s="353">
        <v>3348</v>
      </c>
      <c r="H9" s="356">
        <v>10226</v>
      </c>
    </row>
    <row r="10" spans="1:8" ht="12" customHeight="1">
      <c r="A10" s="567" t="s">
        <v>157</v>
      </c>
      <c r="B10" s="84"/>
      <c r="C10" s="94"/>
      <c r="D10" s="353">
        <v>821</v>
      </c>
      <c r="E10" s="353">
        <v>968</v>
      </c>
      <c r="F10" s="353">
        <v>4877</v>
      </c>
      <c r="G10" s="353">
        <v>4166</v>
      </c>
      <c r="H10" s="356">
        <v>10832</v>
      </c>
    </row>
    <row r="11" spans="1:8" ht="11.9" customHeight="1">
      <c r="A11" s="570">
        <v>2021</v>
      </c>
      <c r="B11" s="145" t="s">
        <v>59</v>
      </c>
      <c r="C11" s="153"/>
      <c r="D11" s="103">
        <v>672.99999999999989</v>
      </c>
      <c r="E11" s="103">
        <v>865</v>
      </c>
      <c r="F11" s="103">
        <v>5181.9999999999991</v>
      </c>
      <c r="G11" s="103">
        <v>3667</v>
      </c>
      <c r="H11" s="199">
        <v>10386.999999999998</v>
      </c>
    </row>
    <row r="12" spans="1:8" ht="11.9" customHeight="1">
      <c r="A12" s="620"/>
      <c r="B12" s="130" t="s">
        <v>60</v>
      </c>
      <c r="C12" s="154"/>
      <c r="D12" s="107">
        <v>714.00000000000011</v>
      </c>
      <c r="E12" s="107">
        <v>1012</v>
      </c>
      <c r="F12" s="107">
        <v>4541</v>
      </c>
      <c r="G12" s="107">
        <v>3705</v>
      </c>
      <c r="H12" s="200">
        <v>9972.0000000000018</v>
      </c>
    </row>
    <row r="13" spans="1:8" ht="11.9" customHeight="1">
      <c r="A13" s="620"/>
      <c r="B13" s="130" t="s">
        <v>61</v>
      </c>
      <c r="C13" s="154"/>
      <c r="D13" s="107">
        <v>586.00000000000011</v>
      </c>
      <c r="E13" s="107">
        <v>924.99999999999989</v>
      </c>
      <c r="F13" s="107">
        <v>3367</v>
      </c>
      <c r="G13" s="107">
        <v>2788.0000000000005</v>
      </c>
      <c r="H13" s="200">
        <v>7666</v>
      </c>
    </row>
    <row r="14" spans="1:8" ht="11.9" customHeight="1">
      <c r="A14" s="571"/>
      <c r="B14" s="146" t="s">
        <v>62</v>
      </c>
      <c r="C14" s="170"/>
      <c r="D14" s="107">
        <v>636.00000000000011</v>
      </c>
      <c r="E14" s="107">
        <v>1104</v>
      </c>
      <c r="F14" s="107">
        <v>8210</v>
      </c>
      <c r="G14" s="107">
        <v>3673</v>
      </c>
      <c r="H14" s="200">
        <v>13623.000000000002</v>
      </c>
    </row>
    <row r="15" spans="1:8" ht="11.9" customHeight="1">
      <c r="A15" s="570">
        <v>2022</v>
      </c>
      <c r="B15" s="145" t="s">
        <v>59</v>
      </c>
      <c r="C15" s="153"/>
      <c r="D15" s="103">
        <v>1303</v>
      </c>
      <c r="E15" s="103">
        <v>958.00000000000011</v>
      </c>
      <c r="F15" s="103">
        <v>3878</v>
      </c>
      <c r="G15" s="103">
        <v>4587</v>
      </c>
      <c r="H15" s="199">
        <v>10726</v>
      </c>
    </row>
    <row r="16" spans="1:8" ht="11.9" customHeight="1">
      <c r="A16" s="620"/>
      <c r="B16" s="130" t="s">
        <v>60</v>
      </c>
      <c r="C16" s="154"/>
      <c r="D16" s="107">
        <v>944</v>
      </c>
      <c r="E16" s="107">
        <v>1361.9999999999998</v>
      </c>
      <c r="F16" s="107">
        <v>6019</v>
      </c>
      <c r="G16" s="107">
        <v>5074</v>
      </c>
      <c r="H16" s="200">
        <v>13399</v>
      </c>
    </row>
    <row r="17" spans="1:8" ht="11.9" customHeight="1">
      <c r="A17" s="620"/>
      <c r="B17" s="130" t="s">
        <v>61</v>
      </c>
      <c r="C17" s="154"/>
      <c r="D17" s="107">
        <v>689.00000000000011</v>
      </c>
      <c r="E17" s="107">
        <v>510.99999999999989</v>
      </c>
      <c r="F17" s="107">
        <v>5746</v>
      </c>
      <c r="G17" s="107">
        <v>4453</v>
      </c>
      <c r="H17" s="200">
        <v>11399</v>
      </c>
    </row>
    <row r="18" spans="1:8" ht="11.9" customHeight="1">
      <c r="A18" s="571"/>
      <c r="B18" s="146" t="s">
        <v>62</v>
      </c>
      <c r="C18" s="170"/>
      <c r="D18" s="107">
        <v>690</v>
      </c>
      <c r="E18" s="107">
        <v>1202</v>
      </c>
      <c r="F18" s="107">
        <v>3614</v>
      </c>
      <c r="G18" s="107">
        <v>3469.0000000000005</v>
      </c>
      <c r="H18" s="200">
        <v>8975.0000000000018</v>
      </c>
    </row>
    <row r="19" spans="1:8" ht="11.9" customHeight="1">
      <c r="A19" s="570">
        <v>2023</v>
      </c>
      <c r="B19" s="145" t="s">
        <v>59</v>
      </c>
      <c r="C19" s="153"/>
      <c r="D19" s="103">
        <v>530</v>
      </c>
      <c r="E19" s="103">
        <v>609.00000000000011</v>
      </c>
      <c r="F19" s="103">
        <v>3424</v>
      </c>
      <c r="G19" s="103">
        <v>2147</v>
      </c>
      <c r="H19" s="199">
        <v>6710.0000000000009</v>
      </c>
    </row>
    <row r="20" spans="1:8" ht="11.9" customHeight="1">
      <c r="A20" s="620"/>
      <c r="B20" s="130" t="s">
        <v>60</v>
      </c>
      <c r="C20" s="154"/>
      <c r="D20" s="107">
        <v>454.00000000000006</v>
      </c>
      <c r="E20" s="107">
        <v>944.00000000000011</v>
      </c>
      <c r="F20" s="107">
        <v>7488</v>
      </c>
      <c r="G20" s="107">
        <v>3727</v>
      </c>
      <c r="H20" s="200">
        <v>12613</v>
      </c>
    </row>
    <row r="21" spans="1:8" ht="11.9" customHeight="1">
      <c r="A21" s="620"/>
      <c r="B21" s="130" t="s">
        <v>61</v>
      </c>
      <c r="C21" s="154"/>
      <c r="D21" s="107">
        <v>802</v>
      </c>
      <c r="E21" s="107">
        <v>1144.0000000000002</v>
      </c>
      <c r="F21" s="107">
        <v>4910</v>
      </c>
      <c r="G21" s="107">
        <v>4622</v>
      </c>
      <c r="H21" s="200">
        <v>11478</v>
      </c>
    </row>
    <row r="22" spans="1:8" ht="11.9" customHeight="1">
      <c r="A22" s="567"/>
      <c r="B22" s="80" t="s">
        <v>62</v>
      </c>
      <c r="C22" s="156"/>
      <c r="D22" s="107">
        <v>650</v>
      </c>
      <c r="E22" s="107">
        <v>638</v>
      </c>
      <c r="F22" s="107">
        <v>9516</v>
      </c>
      <c r="G22" s="107">
        <v>4468</v>
      </c>
      <c r="H22" s="200">
        <v>15272</v>
      </c>
    </row>
    <row r="23" spans="1:8" ht="11.9" customHeight="1">
      <c r="A23" s="570">
        <v>2021</v>
      </c>
      <c r="B23" s="102" t="s">
        <v>63</v>
      </c>
      <c r="C23" s="157"/>
      <c r="D23" s="172">
        <v>663</v>
      </c>
      <c r="E23" s="172">
        <v>1031</v>
      </c>
      <c r="F23" s="172">
        <v>6195</v>
      </c>
      <c r="G23" s="172">
        <v>2632</v>
      </c>
      <c r="H23" s="199">
        <f>IF(SUM(C23:G23)=0,"",SUM(C23:G23))</f>
        <v>10521</v>
      </c>
    </row>
    <row r="24" spans="1:8" ht="11.9" customHeight="1">
      <c r="A24" s="620"/>
      <c r="B24" s="106" t="s">
        <v>64</v>
      </c>
      <c r="C24" s="158"/>
      <c r="D24" s="131">
        <v>446</v>
      </c>
      <c r="E24" s="131">
        <v>404.99999999999994</v>
      </c>
      <c r="F24" s="131">
        <v>5096</v>
      </c>
      <c r="G24" s="131">
        <v>1872</v>
      </c>
      <c r="H24" s="200">
        <f t="shared" ref="H24:H58" si="0">IF(SUM(C24:G24)=0,"",SUM(C24:G24))</f>
        <v>7819</v>
      </c>
    </row>
    <row r="25" spans="1:8" ht="11.9" customHeight="1">
      <c r="A25" s="572"/>
      <c r="B25" s="148" t="s">
        <v>65</v>
      </c>
      <c r="C25" s="158"/>
      <c r="D25" s="107">
        <v>650</v>
      </c>
      <c r="E25" s="107">
        <v>382</v>
      </c>
      <c r="F25" s="107">
        <v>4319</v>
      </c>
      <c r="G25" s="107">
        <v>840.00000000000011</v>
      </c>
      <c r="H25" s="200">
        <f t="shared" si="0"/>
        <v>6191</v>
      </c>
    </row>
    <row r="26" spans="1:8" ht="11.9" customHeight="1">
      <c r="A26" s="621"/>
      <c r="B26" s="106" t="s">
        <v>66</v>
      </c>
      <c r="C26" s="158"/>
      <c r="D26" s="107">
        <v>692.00000000000011</v>
      </c>
      <c r="E26" s="107">
        <v>706</v>
      </c>
      <c r="F26" s="107">
        <v>3140</v>
      </c>
      <c r="G26" s="107">
        <v>3562.0000000000005</v>
      </c>
      <c r="H26" s="200">
        <f t="shared" si="0"/>
        <v>8100</v>
      </c>
    </row>
    <row r="27" spans="1:8" ht="11.9" customHeight="1">
      <c r="A27" s="620"/>
      <c r="B27" s="106" t="s">
        <v>67</v>
      </c>
      <c r="C27" s="158"/>
      <c r="D27" s="107">
        <v>717</v>
      </c>
      <c r="E27" s="107">
        <v>1030</v>
      </c>
      <c r="F27" s="107">
        <v>8458</v>
      </c>
      <c r="G27" s="107">
        <v>6191</v>
      </c>
      <c r="H27" s="200">
        <f t="shared" si="0"/>
        <v>16396</v>
      </c>
    </row>
    <row r="28" spans="1:8" ht="11.9" customHeight="1">
      <c r="A28" s="572"/>
      <c r="B28" s="148" t="s">
        <v>68</v>
      </c>
      <c r="C28" s="158"/>
      <c r="D28" s="107">
        <v>689</v>
      </c>
      <c r="E28" s="107">
        <v>1164</v>
      </c>
      <c r="F28" s="107">
        <v>2039.0000000000002</v>
      </c>
      <c r="G28" s="107">
        <v>3770.0000000000005</v>
      </c>
      <c r="H28" s="200">
        <f t="shared" si="0"/>
        <v>7662</v>
      </c>
    </row>
    <row r="29" spans="1:8" ht="11.9" customHeight="1">
      <c r="A29" s="572"/>
      <c r="B29" s="106" t="s">
        <v>69</v>
      </c>
      <c r="C29" s="158"/>
      <c r="D29" s="107">
        <v>659</v>
      </c>
      <c r="E29" s="107">
        <v>1390.0000000000002</v>
      </c>
      <c r="F29" s="107">
        <v>4577</v>
      </c>
      <c r="G29" s="107">
        <v>4446</v>
      </c>
      <c r="H29" s="200">
        <f t="shared" si="0"/>
        <v>11072</v>
      </c>
    </row>
    <row r="30" spans="1:8" ht="11.9" customHeight="1">
      <c r="A30" s="620"/>
      <c r="B30" s="106" t="s">
        <v>70</v>
      </c>
      <c r="C30" s="158"/>
      <c r="D30" s="131">
        <v>459</v>
      </c>
      <c r="E30" s="131">
        <v>770</v>
      </c>
      <c r="F30" s="131">
        <v>1782</v>
      </c>
      <c r="G30" s="131">
        <v>3229.9999999999995</v>
      </c>
      <c r="H30" s="200">
        <f t="shared" si="0"/>
        <v>6241</v>
      </c>
    </row>
    <row r="31" spans="1:8" ht="11.9" customHeight="1">
      <c r="A31" s="620"/>
      <c r="B31" s="148" t="s">
        <v>71</v>
      </c>
      <c r="C31" s="158"/>
      <c r="D31" s="107">
        <v>672</v>
      </c>
      <c r="E31" s="107">
        <v>393.99999999999994</v>
      </c>
      <c r="F31" s="107">
        <v>3495.0000000000005</v>
      </c>
      <c r="G31" s="107">
        <v>2155.9999999999995</v>
      </c>
      <c r="H31" s="200">
        <f t="shared" si="0"/>
        <v>6717</v>
      </c>
    </row>
    <row r="32" spans="1:8" ht="11.9" customHeight="1">
      <c r="A32" s="620"/>
      <c r="B32" s="148" t="s">
        <v>72</v>
      </c>
      <c r="C32" s="158"/>
      <c r="D32" s="107">
        <v>702.00000000000011</v>
      </c>
      <c r="E32" s="107">
        <v>1191</v>
      </c>
      <c r="F32" s="107">
        <v>8778</v>
      </c>
      <c r="G32" s="107">
        <v>2887.0000000000005</v>
      </c>
      <c r="H32" s="200">
        <f t="shared" si="0"/>
        <v>13558</v>
      </c>
    </row>
    <row r="33" spans="1:8" ht="11.9" customHeight="1">
      <c r="A33" s="620"/>
      <c r="B33" s="148" t="s">
        <v>73</v>
      </c>
      <c r="C33" s="158"/>
      <c r="D33" s="107">
        <v>434</v>
      </c>
      <c r="E33" s="107">
        <v>1010</v>
      </c>
      <c r="F33" s="107">
        <v>7051</v>
      </c>
      <c r="G33" s="107">
        <v>4724</v>
      </c>
      <c r="H33" s="200">
        <f t="shared" si="0"/>
        <v>13219</v>
      </c>
    </row>
    <row r="34" spans="1:8" ht="11.9" customHeight="1">
      <c r="A34" s="571"/>
      <c r="B34" s="138" t="s">
        <v>74</v>
      </c>
      <c r="C34" s="171"/>
      <c r="D34" s="136">
        <v>868.99999999999989</v>
      </c>
      <c r="E34" s="136">
        <v>472</v>
      </c>
      <c r="F34" s="136">
        <v>8867</v>
      </c>
      <c r="G34" s="136">
        <v>4038.0000000000005</v>
      </c>
      <c r="H34" s="203">
        <f t="shared" si="0"/>
        <v>14246</v>
      </c>
    </row>
    <row r="35" spans="1:8" ht="11.9" customHeight="1">
      <c r="A35" s="570">
        <v>2022</v>
      </c>
      <c r="B35" s="102" t="s">
        <v>63</v>
      </c>
      <c r="C35" s="157"/>
      <c r="D35" s="172">
        <v>898</v>
      </c>
      <c r="E35" s="172">
        <v>259.99999999999994</v>
      </c>
      <c r="F35" s="172">
        <v>6717.0000000000009</v>
      </c>
      <c r="G35" s="172">
        <v>1506</v>
      </c>
      <c r="H35" s="195">
        <f t="shared" si="0"/>
        <v>9381</v>
      </c>
    </row>
    <row r="36" spans="1:8" ht="11.9" customHeight="1">
      <c r="A36" s="620"/>
      <c r="B36" s="106" t="s">
        <v>64</v>
      </c>
      <c r="C36" s="158"/>
      <c r="D36" s="131">
        <v>1150</v>
      </c>
      <c r="E36" s="131">
        <v>352.00000000000006</v>
      </c>
      <c r="F36" s="131">
        <v>2732.9999999999995</v>
      </c>
      <c r="G36" s="131">
        <v>1299.9999999999998</v>
      </c>
      <c r="H36" s="200">
        <f t="shared" si="0"/>
        <v>5535</v>
      </c>
    </row>
    <row r="37" spans="1:8" ht="11.9" customHeight="1">
      <c r="A37" s="572"/>
      <c r="B37" s="148" t="s">
        <v>65</v>
      </c>
      <c r="C37" s="158"/>
      <c r="D37" s="107">
        <v>1322</v>
      </c>
      <c r="E37" s="107">
        <v>1353.9999999999998</v>
      </c>
      <c r="F37" s="107">
        <v>2272.0000000000005</v>
      </c>
      <c r="G37" s="107">
        <v>4700</v>
      </c>
      <c r="H37" s="200">
        <f t="shared" si="0"/>
        <v>9648</v>
      </c>
    </row>
    <row r="38" spans="1:8" ht="11.9" customHeight="1">
      <c r="A38" s="621"/>
      <c r="B38" s="106" t="s">
        <v>66</v>
      </c>
      <c r="C38" s="158"/>
      <c r="D38" s="107">
        <v>1138.0000000000002</v>
      </c>
      <c r="E38" s="107">
        <v>1088</v>
      </c>
      <c r="F38" s="107">
        <v>2075</v>
      </c>
      <c r="G38" s="107">
        <v>2209</v>
      </c>
      <c r="H38" s="200">
        <f t="shared" si="0"/>
        <v>6510</v>
      </c>
    </row>
    <row r="39" spans="1:8" ht="11.9" customHeight="1">
      <c r="A39" s="620"/>
      <c r="B39" s="106" t="s">
        <v>67</v>
      </c>
      <c r="C39" s="158"/>
      <c r="D39" s="107">
        <v>963</v>
      </c>
      <c r="E39" s="107">
        <v>776</v>
      </c>
      <c r="F39" s="107">
        <v>10810</v>
      </c>
      <c r="G39" s="107">
        <v>8164</v>
      </c>
      <c r="H39" s="200">
        <f t="shared" si="0"/>
        <v>20713</v>
      </c>
    </row>
    <row r="40" spans="1:8" ht="11.9" customHeight="1">
      <c r="A40" s="572"/>
      <c r="B40" s="148" t="s">
        <v>68</v>
      </c>
      <c r="C40" s="158"/>
      <c r="D40" s="107">
        <v>720.00000000000011</v>
      </c>
      <c r="E40" s="107">
        <v>790.99999999999989</v>
      </c>
      <c r="F40" s="107">
        <v>5336</v>
      </c>
      <c r="G40" s="107">
        <v>5139</v>
      </c>
      <c r="H40" s="200">
        <f t="shared" si="0"/>
        <v>11986</v>
      </c>
    </row>
    <row r="41" spans="1:8" ht="11.9" customHeight="1">
      <c r="A41" s="572"/>
      <c r="B41" s="106" t="s">
        <v>69</v>
      </c>
      <c r="C41" s="158"/>
      <c r="D41" s="107">
        <v>742.00000000000011</v>
      </c>
      <c r="E41" s="107">
        <v>415</v>
      </c>
      <c r="F41" s="107">
        <v>8443</v>
      </c>
      <c r="G41" s="107">
        <v>5207.0000000000009</v>
      </c>
      <c r="H41" s="200">
        <f t="shared" si="0"/>
        <v>14807</v>
      </c>
    </row>
    <row r="42" spans="1:8" ht="11.9" customHeight="1">
      <c r="A42" s="620"/>
      <c r="B42" s="106" t="s">
        <v>70</v>
      </c>
      <c r="C42" s="158"/>
      <c r="D42" s="131">
        <v>835.00000000000011</v>
      </c>
      <c r="E42" s="131">
        <v>758</v>
      </c>
      <c r="F42" s="131">
        <v>5358</v>
      </c>
      <c r="G42" s="131">
        <v>5923</v>
      </c>
      <c r="H42" s="200">
        <f t="shared" si="0"/>
        <v>12874</v>
      </c>
    </row>
    <row r="43" spans="1:8" ht="11.9" customHeight="1">
      <c r="A43" s="620"/>
      <c r="B43" s="148" t="s">
        <v>71</v>
      </c>
      <c r="C43" s="158"/>
      <c r="D43" s="107">
        <v>512</v>
      </c>
      <c r="E43" s="107">
        <v>12</v>
      </c>
      <c r="F43" s="107">
        <v>3003.0000000000005</v>
      </c>
      <c r="G43" s="107">
        <v>4891</v>
      </c>
      <c r="H43" s="200">
        <f t="shared" si="0"/>
        <v>8418</v>
      </c>
    </row>
    <row r="44" spans="1:8" ht="11.9" customHeight="1">
      <c r="A44" s="620"/>
      <c r="B44" s="148" t="s">
        <v>72</v>
      </c>
      <c r="C44" s="158"/>
      <c r="D44" s="107">
        <v>291.00000000000006</v>
      </c>
      <c r="E44" s="107">
        <v>722</v>
      </c>
      <c r="F44" s="107">
        <v>2546</v>
      </c>
      <c r="G44" s="107">
        <v>1719.9999999999998</v>
      </c>
      <c r="H44" s="200">
        <f t="shared" si="0"/>
        <v>5279</v>
      </c>
    </row>
    <row r="45" spans="1:8" ht="11.9" customHeight="1">
      <c r="A45" s="620"/>
      <c r="B45" s="148" t="s">
        <v>73</v>
      </c>
      <c r="C45" s="158"/>
      <c r="D45" s="107">
        <v>432.00000000000006</v>
      </c>
      <c r="E45" s="107">
        <v>1253</v>
      </c>
      <c r="F45" s="107">
        <v>3907</v>
      </c>
      <c r="G45" s="107">
        <v>7657</v>
      </c>
      <c r="H45" s="200">
        <f t="shared" si="0"/>
        <v>13249</v>
      </c>
    </row>
    <row r="46" spans="1:8" ht="11.9" customHeight="1">
      <c r="A46" s="571"/>
      <c r="B46" s="138" t="s">
        <v>74</v>
      </c>
      <c r="C46" s="171"/>
      <c r="D46" s="136">
        <v>1734</v>
      </c>
      <c r="E46" s="136">
        <v>712</v>
      </c>
      <c r="F46" s="136">
        <v>4674</v>
      </c>
      <c r="G46" s="136">
        <v>1604</v>
      </c>
      <c r="H46" s="203">
        <f t="shared" si="0"/>
        <v>8724</v>
      </c>
    </row>
    <row r="47" spans="1:8" ht="11.9" customHeight="1">
      <c r="A47" s="570">
        <v>2023</v>
      </c>
      <c r="B47" s="102" t="s">
        <v>63</v>
      </c>
      <c r="C47" s="157"/>
      <c r="D47" s="172">
        <v>388.99999999999994</v>
      </c>
      <c r="E47" s="172">
        <v>521</v>
      </c>
      <c r="F47" s="172">
        <v>2892.0000000000005</v>
      </c>
      <c r="G47" s="172">
        <v>1596.9999999999998</v>
      </c>
      <c r="H47" s="195">
        <f t="shared" si="0"/>
        <v>5399</v>
      </c>
    </row>
    <row r="48" spans="1:8" ht="11.9" customHeight="1">
      <c r="A48" s="620"/>
      <c r="B48" s="106" t="s">
        <v>64</v>
      </c>
      <c r="C48" s="158"/>
      <c r="D48" s="131">
        <v>600</v>
      </c>
      <c r="E48" s="131">
        <v>556</v>
      </c>
      <c r="F48" s="131">
        <v>3969.9999999999995</v>
      </c>
      <c r="G48" s="131">
        <v>1576</v>
      </c>
      <c r="H48" s="200">
        <f t="shared" si="0"/>
        <v>6702</v>
      </c>
    </row>
    <row r="49" spans="1:11" ht="11.9" customHeight="1">
      <c r="A49" s="572"/>
      <c r="B49" s="148" t="s">
        <v>65</v>
      </c>
      <c r="C49" s="158"/>
      <c r="D49" s="107">
        <v>400</v>
      </c>
      <c r="E49" s="107">
        <v>340.99999999999994</v>
      </c>
      <c r="F49" s="107">
        <v>3608</v>
      </c>
      <c r="G49" s="107">
        <v>1712</v>
      </c>
      <c r="H49" s="200">
        <f t="shared" si="0"/>
        <v>6061</v>
      </c>
    </row>
    <row r="50" spans="1:11" ht="11.9" customHeight="1">
      <c r="A50" s="621"/>
      <c r="B50" s="106" t="s">
        <v>66</v>
      </c>
      <c r="C50" s="158"/>
      <c r="D50" s="107">
        <v>431</v>
      </c>
      <c r="E50" s="107">
        <v>700</v>
      </c>
      <c r="F50" s="107">
        <v>4177</v>
      </c>
      <c r="G50" s="107">
        <v>4797</v>
      </c>
      <c r="H50" s="200">
        <f t="shared" si="0"/>
        <v>10105</v>
      </c>
    </row>
    <row r="51" spans="1:11" ht="11.9" customHeight="1">
      <c r="A51" s="620"/>
      <c r="B51" s="106" t="s">
        <v>67</v>
      </c>
      <c r="C51" s="158"/>
      <c r="D51" s="107">
        <v>338.99999999999994</v>
      </c>
      <c r="E51" s="107">
        <v>146</v>
      </c>
      <c r="F51" s="107">
        <v>4693</v>
      </c>
      <c r="G51" s="107">
        <v>3711.0000000000005</v>
      </c>
      <c r="H51" s="200">
        <f t="shared" si="0"/>
        <v>8889</v>
      </c>
    </row>
    <row r="52" spans="1:11" ht="11.9" customHeight="1">
      <c r="A52" s="572"/>
      <c r="B52" s="148" t="s">
        <v>68</v>
      </c>
      <c r="C52" s="158"/>
      <c r="D52" s="107">
        <v>491</v>
      </c>
      <c r="E52" s="107">
        <v>261</v>
      </c>
      <c r="F52" s="107">
        <v>13367.999999999998</v>
      </c>
      <c r="G52" s="107">
        <v>3974</v>
      </c>
      <c r="H52" s="200">
        <f t="shared" si="0"/>
        <v>18094</v>
      </c>
    </row>
    <row r="53" spans="1:11" ht="11.9" customHeight="1">
      <c r="A53" s="572"/>
      <c r="B53" s="106" t="s">
        <v>69</v>
      </c>
      <c r="C53" s="158"/>
      <c r="D53" s="107">
        <v>696</v>
      </c>
      <c r="E53" s="107">
        <v>783.99999999999989</v>
      </c>
      <c r="F53" s="107">
        <v>4609.9999999999991</v>
      </c>
      <c r="G53" s="107">
        <v>4411</v>
      </c>
      <c r="H53" s="200">
        <f t="shared" si="0"/>
        <v>10501</v>
      </c>
    </row>
    <row r="54" spans="1:11" ht="11.9" customHeight="1">
      <c r="A54" s="620"/>
      <c r="B54" s="106" t="s">
        <v>70</v>
      </c>
      <c r="C54" s="158"/>
      <c r="D54" s="131">
        <v>798</v>
      </c>
      <c r="E54" s="131">
        <v>858</v>
      </c>
      <c r="F54" s="131">
        <v>2380</v>
      </c>
      <c r="G54" s="131">
        <v>6524.0000000000009</v>
      </c>
      <c r="H54" s="200">
        <f t="shared" si="0"/>
        <v>10560</v>
      </c>
    </row>
    <row r="55" spans="1:11" ht="11.9" customHeight="1">
      <c r="A55" s="620"/>
      <c r="B55" s="148" t="s">
        <v>71</v>
      </c>
      <c r="C55" s="158"/>
      <c r="D55" s="107">
        <v>847.99999999999989</v>
      </c>
      <c r="E55" s="107">
        <v>217.99999999999997</v>
      </c>
      <c r="F55" s="107">
        <v>7457.0000000000009</v>
      </c>
      <c r="G55" s="107">
        <v>5965</v>
      </c>
      <c r="H55" s="200">
        <f t="shared" si="0"/>
        <v>14488</v>
      </c>
    </row>
    <row r="56" spans="1:11" ht="11.9" customHeight="1">
      <c r="A56" s="620"/>
      <c r="B56" s="148" t="s">
        <v>72</v>
      </c>
      <c r="C56" s="158"/>
      <c r="D56" s="107">
        <v>780.99999999999989</v>
      </c>
      <c r="E56" s="107">
        <v>877</v>
      </c>
      <c r="F56" s="107">
        <v>9301</v>
      </c>
      <c r="G56" s="107">
        <v>4444.0000000000009</v>
      </c>
      <c r="H56" s="200">
        <f t="shared" si="0"/>
        <v>15403</v>
      </c>
    </row>
    <row r="57" spans="1:11" ht="11.9" customHeight="1">
      <c r="A57" s="620"/>
      <c r="B57" s="148" t="s">
        <v>73</v>
      </c>
      <c r="C57" s="158"/>
      <c r="D57" s="107">
        <v>863</v>
      </c>
      <c r="E57" s="107">
        <v>453</v>
      </c>
      <c r="F57" s="107">
        <v>12266</v>
      </c>
      <c r="G57" s="107">
        <v>5169.0000000000009</v>
      </c>
      <c r="H57" s="200">
        <f t="shared" si="0"/>
        <v>18751</v>
      </c>
    </row>
    <row r="58" spans="1:11" ht="11.9" customHeight="1" thickBot="1">
      <c r="A58" s="622"/>
      <c r="B58" s="150" t="s">
        <v>74</v>
      </c>
      <c r="C58" s="160"/>
      <c r="D58" s="133">
        <v>760</v>
      </c>
      <c r="E58" s="133">
        <v>455.99999999999994</v>
      </c>
      <c r="F58" s="133">
        <v>7207</v>
      </c>
      <c r="G58" s="133">
        <v>4259</v>
      </c>
      <c r="H58" s="202">
        <f t="shared" si="0"/>
        <v>12682</v>
      </c>
    </row>
    <row r="59" spans="1:11" s="9" customFormat="1" ht="12" customHeight="1">
      <c r="A59" s="51" t="str">
        <f>Titles!$A$12</f>
        <v>1 Data for 2021 and 2022 based on 2016 Census Definitions and data for 2023 based on 2021 Census Definitions.</v>
      </c>
      <c r="B59" s="79"/>
      <c r="C59" s="344"/>
      <c r="D59" s="306"/>
      <c r="E59" s="52"/>
      <c r="F59" s="306"/>
      <c r="G59" s="306"/>
      <c r="H59" s="345"/>
      <c r="I59" s="217"/>
      <c r="J59" s="217"/>
      <c r="K59" s="289"/>
    </row>
    <row r="60" spans="1:11" s="10" customFormat="1" ht="11.5">
      <c r="A60" s="573" t="s">
        <v>116</v>
      </c>
      <c r="B60" s="294"/>
      <c r="C60" s="294"/>
      <c r="D60" s="294"/>
      <c r="E60" s="338"/>
      <c r="F60" s="294"/>
      <c r="G60" s="294"/>
      <c r="H60" s="294"/>
    </row>
    <row r="61" spans="1:11" s="295" customFormat="1" ht="10.9" customHeight="1">
      <c r="A61" s="574" t="str">
        <f>Titles!$A$10</f>
        <v>Source: CMHC Starts and Completion Survey, Market Absorption Survey</v>
      </c>
      <c r="B61" s="294"/>
      <c r="C61" s="294"/>
      <c r="D61" s="294"/>
      <c r="E61" s="308"/>
      <c r="F61" s="294"/>
      <c r="G61" s="294"/>
      <c r="H61" s="294"/>
    </row>
    <row r="62" spans="1:11" s="295" customFormat="1" ht="10.9" customHeight="1">
      <c r="A62" s="574"/>
      <c r="B62" s="162"/>
      <c r="C62" s="162"/>
      <c r="D62" s="162"/>
      <c r="E62" s="162"/>
      <c r="F62" s="308"/>
      <c r="G62" s="162"/>
      <c r="H62" s="162"/>
    </row>
    <row r="63" spans="1:11" s="340" customFormat="1" ht="10.9" customHeight="1"/>
    <row r="64" spans="1:11" ht="9.75" customHeight="1"/>
  </sheetData>
  <phoneticPr fontId="11" type="noConversion"/>
  <pageMargins left="0.78740157480314965" right="0.51181102362204722" top="0.51181102362204722" bottom="0.51181102362204722" header="0.51181102362204722" footer="0.51181102362204722"/>
  <pageSetup scale="98" orientation="portrait" r:id="rId1"/>
  <headerFooter alignWithMargins="0"/>
  <ignoredErrors>
    <ignoredError sqref="I11:IV11" numberStoredAsText="1"/>
    <ignoredError sqref="H23:H58"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63"/>
  <sheetViews>
    <sheetView showGridLines="0" zoomScaleNormal="100" workbookViewId="0">
      <pane xSplit="3" ySplit="6" topLeftCell="D7" activePane="bottomRight" state="frozen"/>
      <selection pane="topRight"/>
      <selection pane="bottomLeft"/>
      <selection pane="bottomRight"/>
    </sheetView>
  </sheetViews>
  <sheetFormatPr defaultColWidth="11.53515625" defaultRowHeight="11.5"/>
  <cols>
    <col min="1" max="1" width="7.765625" style="10" customWidth="1"/>
    <col min="2" max="3" width="9.765625" style="10" customWidth="1"/>
    <col min="4" max="7" width="11.765625" style="10" customWidth="1"/>
    <col min="8" max="16384" width="11.53515625" style="10"/>
  </cols>
  <sheetData>
    <row r="1" spans="1:7" s="167" customFormat="1" ht="16" customHeight="1">
      <c r="A1" s="575" t="s">
        <v>128</v>
      </c>
      <c r="B1" s="417"/>
      <c r="C1" s="417"/>
      <c r="D1" s="417"/>
      <c r="E1" s="417"/>
      <c r="F1" s="417"/>
      <c r="G1" s="418"/>
    </row>
    <row r="2" spans="1:7" s="167" customFormat="1" ht="16" customHeight="1">
      <c r="A2" s="576" t="s">
        <v>144</v>
      </c>
      <c r="B2" s="420"/>
      <c r="C2" s="420"/>
      <c r="D2" s="420"/>
      <c r="E2" s="420"/>
      <c r="F2" s="420"/>
      <c r="G2" s="421"/>
    </row>
    <row r="3" spans="1:7" s="167" customFormat="1" ht="16" customHeight="1">
      <c r="A3" s="577"/>
      <c r="B3" s="463"/>
      <c r="C3" s="463"/>
      <c r="D3" s="463"/>
      <c r="E3" s="463"/>
      <c r="F3" s="463"/>
      <c r="G3" s="464"/>
    </row>
    <row r="4" spans="1:7" s="167" customFormat="1" ht="16" customHeight="1" thickBot="1">
      <c r="A4" s="578"/>
      <c r="B4" s="465"/>
      <c r="C4" s="465"/>
      <c r="D4" s="465"/>
      <c r="E4" s="465"/>
      <c r="F4" s="465"/>
      <c r="G4" s="466"/>
    </row>
    <row r="5" spans="1:7">
      <c r="A5" s="568"/>
      <c r="B5" s="84"/>
      <c r="C5" s="113"/>
      <c r="D5" s="115"/>
      <c r="E5" s="115"/>
      <c r="F5" s="115"/>
      <c r="G5" s="96"/>
    </row>
    <row r="6" spans="1:7">
      <c r="A6" s="571" t="s">
        <v>96</v>
      </c>
      <c r="B6" s="135"/>
      <c r="C6" s="141"/>
      <c r="D6" s="142" t="s">
        <v>84</v>
      </c>
      <c r="E6" s="142" t="s">
        <v>85</v>
      </c>
      <c r="F6" s="142" t="s">
        <v>86</v>
      </c>
      <c r="G6" s="143" t="s">
        <v>46</v>
      </c>
    </row>
    <row r="7" spans="1:7" ht="12" customHeight="1">
      <c r="A7" s="619" t="s">
        <v>158</v>
      </c>
      <c r="B7" s="144"/>
      <c r="C7" s="173"/>
      <c r="D7" s="354">
        <v>6600</v>
      </c>
      <c r="E7" s="354">
        <v>3750</v>
      </c>
      <c r="F7" s="354">
        <v>30612</v>
      </c>
      <c r="G7" s="541">
        <v>40962</v>
      </c>
    </row>
    <row r="8" spans="1:7" ht="12" customHeight="1">
      <c r="A8" s="567" t="s">
        <v>157</v>
      </c>
      <c r="B8" s="135"/>
      <c r="C8" s="110"/>
      <c r="D8" s="354">
        <v>7152</v>
      </c>
      <c r="E8" s="354">
        <v>3773</v>
      </c>
      <c r="F8" s="354">
        <v>35447</v>
      </c>
      <c r="G8" s="541">
        <v>46372</v>
      </c>
    </row>
    <row r="9" spans="1:7" ht="11.9" customHeight="1">
      <c r="A9" s="570">
        <v>2021</v>
      </c>
      <c r="B9" s="145" t="s">
        <v>59</v>
      </c>
      <c r="C9" s="153"/>
      <c r="D9" s="103">
        <v>6651</v>
      </c>
      <c r="E9" s="103">
        <v>4471</v>
      </c>
      <c r="F9" s="103">
        <v>27183.000000000004</v>
      </c>
      <c r="G9" s="199">
        <v>38305.000000000007</v>
      </c>
    </row>
    <row r="10" spans="1:7" ht="11.9" customHeight="1">
      <c r="A10" s="620"/>
      <c r="B10" s="130" t="s">
        <v>60</v>
      </c>
      <c r="C10" s="154"/>
      <c r="D10" s="131">
        <v>7026</v>
      </c>
      <c r="E10" s="131">
        <v>4182</v>
      </c>
      <c r="F10" s="131">
        <v>30863</v>
      </c>
      <c r="G10" s="200">
        <v>42071</v>
      </c>
    </row>
    <row r="11" spans="1:7" ht="11.9" customHeight="1">
      <c r="A11" s="620"/>
      <c r="B11" s="130" t="s">
        <v>61</v>
      </c>
      <c r="C11" s="154"/>
      <c r="D11" s="131">
        <v>7034</v>
      </c>
      <c r="E11" s="131">
        <v>3491</v>
      </c>
      <c r="F11" s="131">
        <v>28592</v>
      </c>
      <c r="G11" s="200">
        <v>39117</v>
      </c>
    </row>
    <row r="12" spans="1:7" ht="11.9" customHeight="1">
      <c r="A12" s="571"/>
      <c r="B12" s="146" t="s">
        <v>62</v>
      </c>
      <c r="C12" s="170"/>
      <c r="D12" s="131">
        <v>5651</v>
      </c>
      <c r="E12" s="131">
        <v>2950.9999999999995</v>
      </c>
      <c r="F12" s="131">
        <v>35769.999999999993</v>
      </c>
      <c r="G12" s="200">
        <v>44372</v>
      </c>
    </row>
    <row r="13" spans="1:7" ht="11.9" customHeight="1">
      <c r="A13" s="570">
        <v>2022</v>
      </c>
      <c r="B13" s="145" t="s">
        <v>59</v>
      </c>
      <c r="C13" s="153"/>
      <c r="D13" s="103">
        <v>7839</v>
      </c>
      <c r="E13" s="103">
        <v>2737</v>
      </c>
      <c r="F13" s="103">
        <v>28964.000000000004</v>
      </c>
      <c r="G13" s="199">
        <v>39540.000000000007</v>
      </c>
    </row>
    <row r="14" spans="1:7" ht="11.9" customHeight="1">
      <c r="A14" s="620"/>
      <c r="B14" s="130" t="s">
        <v>60</v>
      </c>
      <c r="C14" s="154"/>
      <c r="D14" s="131">
        <v>6694.0000000000009</v>
      </c>
      <c r="E14" s="131">
        <v>5541</v>
      </c>
      <c r="F14" s="131">
        <v>40003</v>
      </c>
      <c r="G14" s="200">
        <v>52238</v>
      </c>
    </row>
    <row r="15" spans="1:7" ht="11.9" customHeight="1">
      <c r="A15" s="620"/>
      <c r="B15" s="130" t="s">
        <v>61</v>
      </c>
      <c r="C15" s="154"/>
      <c r="D15" s="131">
        <v>5755</v>
      </c>
      <c r="E15" s="131">
        <v>3546.9999999999995</v>
      </c>
      <c r="F15" s="131">
        <v>37604</v>
      </c>
      <c r="G15" s="200">
        <v>46906</v>
      </c>
    </row>
    <row r="16" spans="1:7" ht="11.9" customHeight="1">
      <c r="A16" s="571"/>
      <c r="B16" s="146" t="s">
        <v>62</v>
      </c>
      <c r="C16" s="170"/>
      <c r="D16" s="131">
        <v>8216.0000000000018</v>
      </c>
      <c r="E16" s="131">
        <v>3355</v>
      </c>
      <c r="F16" s="131">
        <v>34545</v>
      </c>
      <c r="G16" s="200">
        <v>46116</v>
      </c>
    </row>
    <row r="17" spans="1:7" ht="11.9" customHeight="1">
      <c r="A17" s="570">
        <v>2023</v>
      </c>
      <c r="B17" s="145" t="s">
        <v>59</v>
      </c>
      <c r="C17" s="153"/>
      <c r="D17" s="103">
        <v>6965.9999999999991</v>
      </c>
      <c r="E17" s="103">
        <v>3578.0000000000005</v>
      </c>
      <c r="F17" s="103">
        <v>28134</v>
      </c>
      <c r="G17" s="199">
        <v>38678</v>
      </c>
    </row>
    <row r="18" spans="1:7" ht="11.9" customHeight="1">
      <c r="A18" s="620"/>
      <c r="B18" s="130" t="s">
        <v>60</v>
      </c>
      <c r="C18" s="154"/>
      <c r="D18" s="131">
        <v>5760</v>
      </c>
      <c r="E18" s="131">
        <v>3598.0000000000005</v>
      </c>
      <c r="F18" s="131">
        <v>28968</v>
      </c>
      <c r="G18" s="200">
        <v>38326</v>
      </c>
    </row>
    <row r="19" spans="1:7" ht="11.9" customHeight="1">
      <c r="A19" s="620"/>
      <c r="B19" s="130" t="s">
        <v>61</v>
      </c>
      <c r="C19" s="154"/>
      <c r="D19" s="131">
        <v>6576.0000000000009</v>
      </c>
      <c r="E19" s="131">
        <v>4635</v>
      </c>
      <c r="F19" s="131">
        <v>42182</v>
      </c>
      <c r="G19" s="200">
        <v>53393</v>
      </c>
    </row>
    <row r="20" spans="1:7" ht="11.9" customHeight="1">
      <c r="A20" s="571"/>
      <c r="B20" s="146" t="s">
        <v>62</v>
      </c>
      <c r="C20" s="170"/>
      <c r="D20" s="131">
        <v>5315</v>
      </c>
      <c r="E20" s="131">
        <v>4890</v>
      </c>
      <c r="F20" s="131">
        <v>41350</v>
      </c>
      <c r="G20" s="200">
        <v>51555</v>
      </c>
    </row>
    <row r="21" spans="1:7" ht="11.9" customHeight="1">
      <c r="A21" s="570">
        <v>2021</v>
      </c>
      <c r="B21" s="102" t="s">
        <v>63</v>
      </c>
      <c r="C21" s="157"/>
      <c r="D21" s="172">
        <v>8489</v>
      </c>
      <c r="E21" s="172">
        <v>4323</v>
      </c>
      <c r="F21" s="172">
        <v>29013</v>
      </c>
      <c r="G21" s="199">
        <f>IF(SUM(B21:F21)=0,"",SUM(B21:F21))</f>
        <v>41825</v>
      </c>
    </row>
    <row r="22" spans="1:7" ht="11.9" customHeight="1">
      <c r="A22" s="620"/>
      <c r="B22" s="106" t="s">
        <v>64</v>
      </c>
      <c r="C22" s="158"/>
      <c r="D22" s="131">
        <v>6563.0000000000009</v>
      </c>
      <c r="E22" s="131">
        <v>2942.9999999999995</v>
      </c>
      <c r="F22" s="131">
        <v>25860</v>
      </c>
      <c r="G22" s="200">
        <f t="shared" ref="G22:G56" si="0">IF(SUM(B22:F22)=0,"",SUM(B22:F22))</f>
        <v>35366</v>
      </c>
    </row>
    <row r="23" spans="1:7" ht="11.9" customHeight="1">
      <c r="A23" s="572"/>
      <c r="B23" s="148" t="s">
        <v>65</v>
      </c>
      <c r="C23" s="158"/>
      <c r="D23" s="107">
        <v>4546</v>
      </c>
      <c r="E23" s="107">
        <v>5596</v>
      </c>
      <c r="F23" s="107">
        <v>26843</v>
      </c>
      <c r="G23" s="200">
        <f t="shared" si="0"/>
        <v>36985</v>
      </c>
    </row>
    <row r="24" spans="1:7" ht="11.9" customHeight="1">
      <c r="A24" s="621"/>
      <c r="B24" s="106" t="s">
        <v>66</v>
      </c>
      <c r="C24" s="158"/>
      <c r="D24" s="107">
        <v>5457.0000000000009</v>
      </c>
      <c r="E24" s="107">
        <v>4193</v>
      </c>
      <c r="F24" s="107">
        <v>30999</v>
      </c>
      <c r="G24" s="200">
        <f t="shared" si="0"/>
        <v>40649</v>
      </c>
    </row>
    <row r="25" spans="1:7" ht="11.9" customHeight="1">
      <c r="A25" s="620"/>
      <c r="B25" s="106" t="s">
        <v>67</v>
      </c>
      <c r="C25" s="158"/>
      <c r="D25" s="107">
        <v>6669</v>
      </c>
      <c r="E25" s="107">
        <v>5112</v>
      </c>
      <c r="F25" s="107">
        <v>33440</v>
      </c>
      <c r="G25" s="200">
        <f t="shared" si="0"/>
        <v>45221</v>
      </c>
    </row>
    <row r="26" spans="1:7" ht="11.9" customHeight="1">
      <c r="A26" s="572"/>
      <c r="B26" s="148" t="s">
        <v>68</v>
      </c>
      <c r="C26" s="158"/>
      <c r="D26" s="107">
        <v>9221</v>
      </c>
      <c r="E26" s="107">
        <v>3379</v>
      </c>
      <c r="F26" s="107">
        <v>28208</v>
      </c>
      <c r="G26" s="200">
        <f t="shared" si="0"/>
        <v>40808</v>
      </c>
    </row>
    <row r="27" spans="1:7" ht="11.9" customHeight="1">
      <c r="A27" s="572"/>
      <c r="B27" s="106" t="s">
        <v>69</v>
      </c>
      <c r="C27" s="158"/>
      <c r="D27" s="107">
        <v>6093</v>
      </c>
      <c r="E27" s="107">
        <v>2176</v>
      </c>
      <c r="F27" s="107">
        <v>30211.999999999996</v>
      </c>
      <c r="G27" s="200">
        <f t="shared" si="0"/>
        <v>38481</v>
      </c>
    </row>
    <row r="28" spans="1:7" ht="11.9" customHeight="1">
      <c r="A28" s="620"/>
      <c r="B28" s="106" t="s">
        <v>70</v>
      </c>
      <c r="C28" s="158"/>
      <c r="D28" s="131">
        <v>6361.9999999999991</v>
      </c>
      <c r="E28" s="131">
        <v>1908</v>
      </c>
      <c r="F28" s="131">
        <v>29948</v>
      </c>
      <c r="G28" s="200">
        <f t="shared" si="0"/>
        <v>38218</v>
      </c>
    </row>
    <row r="29" spans="1:7" ht="11.9" customHeight="1">
      <c r="A29" s="620"/>
      <c r="B29" s="148" t="s">
        <v>71</v>
      </c>
      <c r="C29" s="158"/>
      <c r="D29" s="107">
        <v>8551</v>
      </c>
      <c r="E29" s="107">
        <v>6436.9999999999991</v>
      </c>
      <c r="F29" s="107">
        <v>25283</v>
      </c>
      <c r="G29" s="200">
        <f t="shared" si="0"/>
        <v>40271</v>
      </c>
    </row>
    <row r="30" spans="1:7" ht="11.9" customHeight="1">
      <c r="A30" s="620"/>
      <c r="B30" s="148" t="s">
        <v>72</v>
      </c>
      <c r="C30" s="158"/>
      <c r="D30" s="107">
        <v>4316</v>
      </c>
      <c r="E30" s="107">
        <v>2407</v>
      </c>
      <c r="F30" s="107">
        <v>35072</v>
      </c>
      <c r="G30" s="200">
        <f t="shared" si="0"/>
        <v>41795</v>
      </c>
    </row>
    <row r="31" spans="1:7" ht="11.9" customHeight="1">
      <c r="A31" s="620"/>
      <c r="B31" s="148" t="s">
        <v>73</v>
      </c>
      <c r="C31" s="158"/>
      <c r="D31" s="107">
        <v>5728</v>
      </c>
      <c r="E31" s="107">
        <v>3528</v>
      </c>
      <c r="F31" s="107">
        <v>41218.999999999993</v>
      </c>
      <c r="G31" s="200">
        <f t="shared" si="0"/>
        <v>50474.999999999993</v>
      </c>
    </row>
    <row r="32" spans="1:7" ht="11.9" customHeight="1">
      <c r="A32" s="571"/>
      <c r="B32" s="138" t="s">
        <v>74</v>
      </c>
      <c r="C32" s="171"/>
      <c r="D32" s="136">
        <v>6976</v>
      </c>
      <c r="E32" s="136">
        <v>3086.0000000000005</v>
      </c>
      <c r="F32" s="136">
        <v>31133</v>
      </c>
      <c r="G32" s="203">
        <f t="shared" si="0"/>
        <v>41195</v>
      </c>
    </row>
    <row r="33" spans="1:7" ht="11.9" customHeight="1">
      <c r="A33" s="570">
        <v>2022</v>
      </c>
      <c r="B33" s="102" t="s">
        <v>63</v>
      </c>
      <c r="C33" s="157"/>
      <c r="D33" s="172">
        <v>8223</v>
      </c>
      <c r="E33" s="172">
        <v>2023.0000000000002</v>
      </c>
      <c r="F33" s="172">
        <v>24002</v>
      </c>
      <c r="G33" s="195">
        <f t="shared" si="0"/>
        <v>34248</v>
      </c>
    </row>
    <row r="34" spans="1:7" ht="11.9" customHeight="1">
      <c r="A34" s="620"/>
      <c r="B34" s="106" t="s">
        <v>64</v>
      </c>
      <c r="C34" s="158"/>
      <c r="D34" s="131">
        <v>8473</v>
      </c>
      <c r="E34" s="131">
        <v>3562.0000000000005</v>
      </c>
      <c r="F34" s="131">
        <v>30257</v>
      </c>
      <c r="G34" s="200">
        <f t="shared" si="0"/>
        <v>42292</v>
      </c>
    </row>
    <row r="35" spans="1:7" ht="11.9" customHeight="1">
      <c r="A35" s="572"/>
      <c r="B35" s="148" t="s">
        <v>65</v>
      </c>
      <c r="C35" s="158"/>
      <c r="D35" s="107">
        <v>6647</v>
      </c>
      <c r="E35" s="107">
        <v>2212</v>
      </c>
      <c r="F35" s="107">
        <v>30540.999999999996</v>
      </c>
      <c r="G35" s="200">
        <f t="shared" si="0"/>
        <v>39400</v>
      </c>
    </row>
    <row r="36" spans="1:7" ht="11.9" customHeight="1">
      <c r="A36" s="621"/>
      <c r="B36" s="106" t="s">
        <v>66</v>
      </c>
      <c r="C36" s="158"/>
      <c r="D36" s="107">
        <v>6480</v>
      </c>
      <c r="E36" s="107">
        <v>5987</v>
      </c>
      <c r="F36" s="107">
        <v>39809</v>
      </c>
      <c r="G36" s="200">
        <f t="shared" si="0"/>
        <v>52276</v>
      </c>
    </row>
    <row r="37" spans="1:7" ht="11.9" customHeight="1">
      <c r="A37" s="620"/>
      <c r="B37" s="106" t="s">
        <v>67</v>
      </c>
      <c r="C37" s="158"/>
      <c r="D37" s="107">
        <v>6271</v>
      </c>
      <c r="E37" s="107">
        <v>4223</v>
      </c>
      <c r="F37" s="107">
        <v>45016</v>
      </c>
      <c r="G37" s="200">
        <f t="shared" si="0"/>
        <v>55510</v>
      </c>
    </row>
    <row r="38" spans="1:7" ht="11.9" customHeight="1">
      <c r="A38" s="572"/>
      <c r="B38" s="148" t="s">
        <v>68</v>
      </c>
      <c r="C38" s="158"/>
      <c r="D38" s="107">
        <v>7520</v>
      </c>
      <c r="E38" s="107">
        <v>6554</v>
      </c>
      <c r="F38" s="107">
        <v>37520</v>
      </c>
      <c r="G38" s="200">
        <f t="shared" si="0"/>
        <v>51594</v>
      </c>
    </row>
    <row r="39" spans="1:7" ht="11.9" customHeight="1">
      <c r="A39" s="572"/>
      <c r="B39" s="106" t="s">
        <v>69</v>
      </c>
      <c r="C39" s="158"/>
      <c r="D39" s="107">
        <v>6708</v>
      </c>
      <c r="E39" s="107">
        <v>3063</v>
      </c>
      <c r="F39" s="107">
        <v>40329</v>
      </c>
      <c r="G39" s="200">
        <f t="shared" si="0"/>
        <v>50100</v>
      </c>
    </row>
    <row r="40" spans="1:7" ht="11.9" customHeight="1">
      <c r="A40" s="620"/>
      <c r="B40" s="106" t="s">
        <v>70</v>
      </c>
      <c r="C40" s="158"/>
      <c r="D40" s="131">
        <v>6196.0000000000009</v>
      </c>
      <c r="E40" s="131">
        <v>5141.9999999999991</v>
      </c>
      <c r="F40" s="131">
        <v>32587.999999999993</v>
      </c>
      <c r="G40" s="200">
        <f t="shared" si="0"/>
        <v>43925.999999999993</v>
      </c>
    </row>
    <row r="41" spans="1:7" ht="11.9" customHeight="1">
      <c r="A41" s="620"/>
      <c r="B41" s="148" t="s">
        <v>71</v>
      </c>
      <c r="C41" s="158"/>
      <c r="D41" s="107">
        <v>4295</v>
      </c>
      <c r="E41" s="107">
        <v>2562</v>
      </c>
      <c r="F41" s="107">
        <v>39894.000000000007</v>
      </c>
      <c r="G41" s="200">
        <f t="shared" si="0"/>
        <v>46751.000000000007</v>
      </c>
    </row>
    <row r="42" spans="1:7" ht="11.9" customHeight="1">
      <c r="A42" s="620"/>
      <c r="B42" s="148" t="s">
        <v>72</v>
      </c>
      <c r="C42" s="158"/>
      <c r="D42" s="107">
        <v>9097.9999999999982</v>
      </c>
      <c r="E42" s="107">
        <v>4656.0000000000009</v>
      </c>
      <c r="F42" s="107">
        <v>46462</v>
      </c>
      <c r="G42" s="200">
        <f t="shared" si="0"/>
        <v>60216</v>
      </c>
    </row>
    <row r="43" spans="1:7" ht="11.9" customHeight="1">
      <c r="A43" s="620"/>
      <c r="B43" s="148" t="s">
        <v>73</v>
      </c>
      <c r="C43" s="158"/>
      <c r="D43" s="107">
        <v>10202</v>
      </c>
      <c r="E43" s="107">
        <v>2497</v>
      </c>
      <c r="F43" s="107">
        <v>31115.000000000004</v>
      </c>
      <c r="G43" s="200">
        <f t="shared" si="0"/>
        <v>43814</v>
      </c>
    </row>
    <row r="44" spans="1:7" ht="11.9" customHeight="1">
      <c r="A44" s="571"/>
      <c r="B44" s="138" t="s">
        <v>74</v>
      </c>
      <c r="C44" s="171"/>
      <c r="D44" s="136">
        <v>5253</v>
      </c>
      <c r="E44" s="136">
        <v>2963</v>
      </c>
      <c r="F44" s="136">
        <v>26184</v>
      </c>
      <c r="G44" s="203">
        <f t="shared" si="0"/>
        <v>34400</v>
      </c>
    </row>
    <row r="45" spans="1:7" ht="11.9" customHeight="1">
      <c r="A45" s="570">
        <v>2023</v>
      </c>
      <c r="B45" s="102" t="s">
        <v>63</v>
      </c>
      <c r="C45" s="157"/>
      <c r="D45" s="172">
        <v>4801</v>
      </c>
      <c r="E45" s="172">
        <v>2037</v>
      </c>
      <c r="F45" s="172">
        <v>26749.000000000004</v>
      </c>
      <c r="G45" s="195">
        <f t="shared" si="0"/>
        <v>33587</v>
      </c>
    </row>
    <row r="46" spans="1:7" ht="11.9" customHeight="1">
      <c r="A46" s="620"/>
      <c r="B46" s="106" t="s">
        <v>64</v>
      </c>
      <c r="C46" s="158"/>
      <c r="D46" s="131">
        <v>8394</v>
      </c>
      <c r="E46" s="131">
        <v>5787.0000000000009</v>
      </c>
      <c r="F46" s="131">
        <v>29896</v>
      </c>
      <c r="G46" s="200">
        <f t="shared" si="0"/>
        <v>44077</v>
      </c>
    </row>
    <row r="47" spans="1:7" ht="11.9" customHeight="1">
      <c r="A47" s="572"/>
      <c r="B47" s="148" t="s">
        <v>65</v>
      </c>
      <c r="C47" s="158"/>
      <c r="D47" s="107">
        <v>7516</v>
      </c>
      <c r="E47" s="107">
        <v>2745</v>
      </c>
      <c r="F47" s="107">
        <v>26006.999999999996</v>
      </c>
      <c r="G47" s="200">
        <f t="shared" si="0"/>
        <v>36268</v>
      </c>
    </row>
    <row r="48" spans="1:7" ht="11.9" customHeight="1">
      <c r="A48" s="621"/>
      <c r="B48" s="106" t="s">
        <v>66</v>
      </c>
      <c r="C48" s="158"/>
      <c r="D48" s="107">
        <v>3855</v>
      </c>
      <c r="E48" s="107">
        <v>2030.0000000000002</v>
      </c>
      <c r="F48" s="107">
        <v>26627.000000000004</v>
      </c>
      <c r="G48" s="200">
        <f t="shared" si="0"/>
        <v>32512.000000000004</v>
      </c>
    </row>
    <row r="49" spans="1:11" ht="11.9" customHeight="1">
      <c r="A49" s="620"/>
      <c r="B49" s="106" t="s">
        <v>67</v>
      </c>
      <c r="C49" s="158"/>
      <c r="D49" s="107">
        <v>6834.0000000000009</v>
      </c>
      <c r="E49" s="107">
        <v>2131.9999999999995</v>
      </c>
      <c r="F49" s="107">
        <v>35710</v>
      </c>
      <c r="G49" s="200">
        <f t="shared" si="0"/>
        <v>44676</v>
      </c>
    </row>
    <row r="50" spans="1:11" ht="11.9" customHeight="1">
      <c r="A50" s="572"/>
      <c r="B50" s="148" t="s">
        <v>68</v>
      </c>
      <c r="C50" s="158"/>
      <c r="D50" s="107">
        <v>6804</v>
      </c>
      <c r="E50" s="107">
        <v>6743</v>
      </c>
      <c r="F50" s="107">
        <v>25972</v>
      </c>
      <c r="G50" s="200">
        <f t="shared" si="0"/>
        <v>39519</v>
      </c>
    </row>
    <row r="51" spans="1:11" ht="11.9" customHeight="1">
      <c r="A51" s="572"/>
      <c r="B51" s="106" t="s">
        <v>69</v>
      </c>
      <c r="C51" s="158"/>
      <c r="D51" s="107">
        <v>9266</v>
      </c>
      <c r="E51" s="107">
        <v>5441</v>
      </c>
      <c r="F51" s="107">
        <v>38694</v>
      </c>
      <c r="G51" s="200">
        <f t="shared" si="0"/>
        <v>53401</v>
      </c>
    </row>
    <row r="52" spans="1:11" ht="11.9" customHeight="1">
      <c r="A52" s="620"/>
      <c r="B52" s="106" t="s">
        <v>70</v>
      </c>
      <c r="C52" s="158"/>
      <c r="D52" s="131">
        <v>6166</v>
      </c>
      <c r="E52" s="131">
        <v>5682</v>
      </c>
      <c r="F52" s="131">
        <v>39777</v>
      </c>
      <c r="G52" s="200">
        <f t="shared" si="0"/>
        <v>51625</v>
      </c>
    </row>
    <row r="53" spans="1:11" ht="11.9" customHeight="1">
      <c r="A53" s="620"/>
      <c r="B53" s="148" t="s">
        <v>71</v>
      </c>
      <c r="C53" s="158"/>
      <c r="D53" s="107">
        <v>4262</v>
      </c>
      <c r="E53" s="107">
        <v>2912</v>
      </c>
      <c r="F53" s="107">
        <v>48566</v>
      </c>
      <c r="G53" s="200">
        <f t="shared" si="0"/>
        <v>55740</v>
      </c>
    </row>
    <row r="54" spans="1:11" ht="11.9" customHeight="1">
      <c r="A54" s="620"/>
      <c r="B54" s="148" t="s">
        <v>72</v>
      </c>
      <c r="C54" s="158"/>
      <c r="D54" s="107">
        <v>2490</v>
      </c>
      <c r="E54" s="107">
        <v>3929.0000000000005</v>
      </c>
      <c r="F54" s="107">
        <v>39993</v>
      </c>
      <c r="G54" s="200">
        <f t="shared" si="0"/>
        <v>46412</v>
      </c>
    </row>
    <row r="55" spans="1:11" ht="11.9" customHeight="1">
      <c r="A55" s="620"/>
      <c r="B55" s="148" t="s">
        <v>73</v>
      </c>
      <c r="C55" s="158"/>
      <c r="D55" s="107">
        <v>7319</v>
      </c>
      <c r="E55" s="107">
        <v>5338</v>
      </c>
      <c r="F55" s="107">
        <v>40882.999999999993</v>
      </c>
      <c r="G55" s="200">
        <f t="shared" si="0"/>
        <v>53539.999999999993</v>
      </c>
    </row>
    <row r="56" spans="1:11" ht="11.9" customHeight="1" thickBot="1">
      <c r="A56" s="622"/>
      <c r="B56" s="150" t="s">
        <v>74</v>
      </c>
      <c r="C56" s="160"/>
      <c r="D56" s="133">
        <v>6135.9999999999991</v>
      </c>
      <c r="E56" s="133">
        <v>5511</v>
      </c>
      <c r="F56" s="133">
        <v>42977</v>
      </c>
      <c r="G56" s="202">
        <f t="shared" si="0"/>
        <v>54624</v>
      </c>
    </row>
    <row r="57" spans="1:11" s="9" customFormat="1" ht="12" customHeight="1">
      <c r="A57" s="51" t="str">
        <f>Titles!$A$12</f>
        <v>1 Data for 2021 and 2022 based on 2016 Census Definitions and data for 2023 based on 2021 Census Definitions.</v>
      </c>
      <c r="B57" s="79"/>
      <c r="C57" s="344"/>
      <c r="D57" s="306"/>
      <c r="E57" s="52"/>
      <c r="F57" s="306"/>
      <c r="G57" s="306"/>
      <c r="H57" s="350"/>
      <c r="I57" s="217"/>
      <c r="J57" s="217"/>
      <c r="K57" s="289"/>
    </row>
    <row r="58" spans="1:11">
      <c r="A58" s="573" t="s">
        <v>116</v>
      </c>
      <c r="B58" s="294"/>
      <c r="C58" s="294"/>
      <c r="D58" s="294"/>
      <c r="E58" s="338"/>
      <c r="F58" s="294"/>
      <c r="G58" s="294"/>
      <c r="H58" s="345"/>
    </row>
    <row r="59" spans="1:11" s="295" customFormat="1" ht="10.9" customHeight="1">
      <c r="A59" s="574" t="str">
        <f>Titles!$A$10</f>
        <v>Source: CMHC Starts and Completion Survey, Market Absorption Survey</v>
      </c>
      <c r="B59" s="294"/>
      <c r="C59" s="294"/>
      <c r="D59" s="294"/>
      <c r="E59" s="308"/>
      <c r="F59" s="294"/>
      <c r="G59" s="294"/>
      <c r="H59" s="294"/>
    </row>
    <row r="60" spans="1:11" s="295" customFormat="1" ht="10.9" customHeight="1">
      <c r="H60" s="294"/>
    </row>
    <row r="61" spans="1:11" ht="12" customHeight="1">
      <c r="A61" s="51"/>
      <c r="B61" s="77"/>
      <c r="C61" s="344"/>
      <c r="D61" s="345"/>
      <c r="E61" s="345"/>
      <c r="F61" s="52"/>
      <c r="G61" s="84"/>
    </row>
    <row r="62" spans="1:11" ht="12" customHeight="1">
      <c r="A62" s="51"/>
      <c r="B62" s="162"/>
      <c r="C62" s="162"/>
      <c r="D62" s="162"/>
      <c r="E62" s="162"/>
      <c r="F62" s="52"/>
      <c r="G62" s="84"/>
    </row>
    <row r="63" spans="1:11" ht="9.75" customHeight="1">
      <c r="A63" s="579"/>
      <c r="B63" s="84"/>
      <c r="C63" s="84"/>
      <c r="D63" s="84"/>
      <c r="E63" s="161"/>
      <c r="F63" s="84"/>
      <c r="G63" s="84"/>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G21:G56"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62"/>
  <sheetViews>
    <sheetView showGridLines="0"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562" customWidth="1"/>
    <col min="2" max="2" width="9.23046875" style="10" customWidth="1"/>
    <col min="3" max="3" width="8.765625" style="10" customWidth="1"/>
    <col min="4" max="8" width="9.765625" style="10" customWidth="1"/>
    <col min="9" max="16384" width="11.53515625" style="10"/>
  </cols>
  <sheetData>
    <row r="1" spans="1:8" s="167" customFormat="1" ht="16" customHeight="1">
      <c r="A1" s="580" t="s">
        <v>129</v>
      </c>
      <c r="B1" s="417"/>
      <c r="C1" s="417"/>
      <c r="D1" s="417"/>
      <c r="E1" s="417"/>
      <c r="F1" s="417"/>
      <c r="G1" s="417"/>
      <c r="H1" s="418"/>
    </row>
    <row r="2" spans="1:8" s="167" customFormat="1" ht="16" customHeight="1">
      <c r="A2" s="581" t="s">
        <v>145</v>
      </c>
      <c r="B2" s="420"/>
      <c r="C2" s="420"/>
      <c r="D2" s="420"/>
      <c r="E2" s="420"/>
      <c r="F2" s="420"/>
      <c r="G2" s="420"/>
      <c r="H2" s="421"/>
    </row>
    <row r="3" spans="1:8" s="167" customFormat="1" ht="16" customHeight="1" thickBot="1">
      <c r="A3" s="582"/>
      <c r="B3" s="457"/>
      <c r="C3" s="457"/>
      <c r="D3" s="457"/>
      <c r="E3" s="457"/>
      <c r="F3" s="457"/>
      <c r="G3" s="457"/>
      <c r="H3" s="458"/>
    </row>
    <row r="4" spans="1:8">
      <c r="A4" s="583"/>
      <c r="B4" s="84"/>
      <c r="C4" s="113"/>
      <c r="D4" s="115"/>
      <c r="E4" s="115"/>
      <c r="F4" s="115"/>
      <c r="G4" s="115"/>
      <c r="H4" s="116"/>
    </row>
    <row r="5" spans="1:8">
      <c r="A5" s="584" t="s">
        <v>96</v>
      </c>
      <c r="B5" s="135"/>
      <c r="C5" s="141"/>
      <c r="D5" s="142" t="s">
        <v>104</v>
      </c>
      <c r="E5" s="142" t="s">
        <v>21</v>
      </c>
      <c r="F5" s="142" t="s">
        <v>26</v>
      </c>
      <c r="G5" s="142" t="s">
        <v>36</v>
      </c>
      <c r="H5" s="633" t="s">
        <v>162</v>
      </c>
    </row>
    <row r="6" spans="1:8" ht="13.5">
      <c r="A6" s="623" t="s">
        <v>158</v>
      </c>
      <c r="B6" s="168"/>
      <c r="C6" s="173"/>
      <c r="D6" s="126">
        <v>544</v>
      </c>
      <c r="E6" s="126">
        <v>3794</v>
      </c>
      <c r="F6" s="126">
        <v>1746</v>
      </c>
      <c r="G6" s="126">
        <v>549</v>
      </c>
      <c r="H6" s="126">
        <v>850</v>
      </c>
    </row>
    <row r="7" spans="1:8" ht="13.5">
      <c r="A7" s="585" t="s">
        <v>157</v>
      </c>
      <c r="B7" s="138"/>
      <c r="C7" s="110"/>
      <c r="D7" s="352">
        <v>733</v>
      </c>
      <c r="E7" s="352">
        <v>3387</v>
      </c>
      <c r="F7" s="352">
        <v>2028</v>
      </c>
      <c r="G7" s="352">
        <v>608</v>
      </c>
      <c r="H7" s="352">
        <v>1299</v>
      </c>
    </row>
    <row r="8" spans="1:8">
      <c r="A8" s="570">
        <v>2021</v>
      </c>
      <c r="B8" s="102" t="s">
        <v>63</v>
      </c>
      <c r="C8" s="157"/>
      <c r="D8" s="180">
        <v>516</v>
      </c>
      <c r="E8" s="180">
        <v>4770.0000000000009</v>
      </c>
      <c r="F8" s="180">
        <v>1406.0000000000002</v>
      </c>
      <c r="G8" s="180">
        <v>575.00000000000011</v>
      </c>
      <c r="H8" s="206">
        <v>283</v>
      </c>
    </row>
    <row r="9" spans="1:8">
      <c r="A9" s="572"/>
      <c r="B9" s="106" t="s">
        <v>64</v>
      </c>
      <c r="C9" s="158"/>
      <c r="D9" s="180">
        <v>309</v>
      </c>
      <c r="E9" s="180">
        <v>3102</v>
      </c>
      <c r="F9" s="180">
        <v>492.00000000000006</v>
      </c>
      <c r="G9" s="180">
        <v>246</v>
      </c>
      <c r="H9" s="206">
        <v>727</v>
      </c>
    </row>
    <row r="10" spans="1:8">
      <c r="A10" s="572"/>
      <c r="B10" s="148" t="s">
        <v>65</v>
      </c>
      <c r="C10" s="174"/>
      <c r="D10" s="180">
        <v>606.00000000000011</v>
      </c>
      <c r="E10" s="180">
        <v>2673</v>
      </c>
      <c r="F10" s="180">
        <v>337</v>
      </c>
      <c r="G10" s="180">
        <v>152</v>
      </c>
      <c r="H10" s="206">
        <v>219</v>
      </c>
    </row>
    <row r="11" spans="1:8">
      <c r="A11" s="586"/>
      <c r="B11" s="106" t="s">
        <v>66</v>
      </c>
      <c r="C11" s="158"/>
      <c r="D11" s="180">
        <v>662</v>
      </c>
      <c r="E11" s="180">
        <v>1436</v>
      </c>
      <c r="F11" s="180">
        <v>1593</v>
      </c>
      <c r="G11" s="180">
        <v>975</v>
      </c>
      <c r="H11" s="206">
        <v>518</v>
      </c>
    </row>
    <row r="12" spans="1:8">
      <c r="A12" s="572"/>
      <c r="B12" s="106" t="s">
        <v>67</v>
      </c>
      <c r="C12" s="158"/>
      <c r="D12" s="180">
        <v>716.00000000000011</v>
      </c>
      <c r="E12" s="180">
        <v>6800</v>
      </c>
      <c r="F12" s="180">
        <v>3518.9999999999995</v>
      </c>
      <c r="G12" s="180">
        <v>313</v>
      </c>
      <c r="H12" s="206">
        <v>2400</v>
      </c>
    </row>
    <row r="13" spans="1:8">
      <c r="A13" s="572"/>
      <c r="B13" s="148" t="s">
        <v>68</v>
      </c>
      <c r="C13" s="174"/>
      <c r="D13" s="180">
        <v>533</v>
      </c>
      <c r="E13" s="180">
        <v>162</v>
      </c>
      <c r="F13" s="180">
        <v>1967</v>
      </c>
      <c r="G13" s="180">
        <v>362</v>
      </c>
      <c r="H13" s="206">
        <v>1288</v>
      </c>
    </row>
    <row r="14" spans="1:8">
      <c r="A14" s="572"/>
      <c r="B14" s="106" t="s">
        <v>69</v>
      </c>
      <c r="C14" s="158"/>
      <c r="D14" s="180">
        <v>586</v>
      </c>
      <c r="E14" s="180">
        <v>3426</v>
      </c>
      <c r="F14" s="180">
        <v>1585</v>
      </c>
      <c r="G14" s="180">
        <v>1327</v>
      </c>
      <c r="H14" s="206">
        <v>1402.0000000000002</v>
      </c>
    </row>
    <row r="15" spans="1:8">
      <c r="A15" s="572"/>
      <c r="B15" s="106" t="s">
        <v>70</v>
      </c>
      <c r="C15" s="158"/>
      <c r="D15" s="180">
        <v>427.00000000000006</v>
      </c>
      <c r="E15" s="180">
        <v>574.00000000000011</v>
      </c>
      <c r="F15" s="180">
        <v>2370</v>
      </c>
      <c r="G15" s="180">
        <v>284.00000000000006</v>
      </c>
      <c r="H15" s="206">
        <v>358</v>
      </c>
    </row>
    <row r="16" spans="1:8">
      <c r="A16" s="572"/>
      <c r="B16" s="148" t="s">
        <v>71</v>
      </c>
      <c r="C16" s="174"/>
      <c r="D16" s="180">
        <v>555</v>
      </c>
      <c r="E16" s="180">
        <v>2649</v>
      </c>
      <c r="F16" s="180">
        <v>643</v>
      </c>
      <c r="G16" s="180">
        <v>867.99999999999989</v>
      </c>
      <c r="H16" s="206">
        <v>341.99999999999994</v>
      </c>
    </row>
    <row r="17" spans="1:8">
      <c r="A17" s="572"/>
      <c r="B17" s="148" t="s">
        <v>72</v>
      </c>
      <c r="C17" s="174"/>
      <c r="D17" s="180">
        <v>634</v>
      </c>
      <c r="E17" s="180">
        <v>8533.9999999999982</v>
      </c>
      <c r="F17" s="180">
        <v>1919</v>
      </c>
      <c r="G17" s="180">
        <v>372</v>
      </c>
      <c r="H17" s="206">
        <v>523</v>
      </c>
    </row>
    <row r="18" spans="1:8">
      <c r="A18" s="572"/>
      <c r="B18" s="148" t="s">
        <v>73</v>
      </c>
      <c r="C18" s="174"/>
      <c r="D18" s="180">
        <v>340</v>
      </c>
      <c r="E18" s="180">
        <v>5320</v>
      </c>
      <c r="F18" s="180">
        <v>3318</v>
      </c>
      <c r="G18" s="180">
        <v>192</v>
      </c>
      <c r="H18" s="206">
        <v>1022.9999999999999</v>
      </c>
    </row>
    <row r="19" spans="1:8">
      <c r="A19" s="584"/>
      <c r="B19" s="138" t="s">
        <v>74</v>
      </c>
      <c r="C19" s="175"/>
      <c r="D19" s="207">
        <v>771.99999999999989</v>
      </c>
      <c r="E19" s="207">
        <v>6845</v>
      </c>
      <c r="F19" s="207">
        <v>1955</v>
      </c>
      <c r="G19" s="207">
        <v>1016</v>
      </c>
      <c r="H19" s="536">
        <v>1000</v>
      </c>
    </row>
    <row r="20" spans="1:8">
      <c r="A20" s="587">
        <v>2022</v>
      </c>
      <c r="B20" s="102" t="s">
        <v>63</v>
      </c>
      <c r="C20" s="157"/>
      <c r="D20" s="180">
        <v>754</v>
      </c>
      <c r="E20" s="180">
        <v>5834</v>
      </c>
      <c r="F20" s="180">
        <v>597</v>
      </c>
      <c r="G20" s="180">
        <v>720</v>
      </c>
      <c r="H20" s="206">
        <v>284</v>
      </c>
    </row>
    <row r="21" spans="1:8">
      <c r="A21" s="572"/>
      <c r="B21" s="106" t="s">
        <v>64</v>
      </c>
      <c r="C21" s="158"/>
      <c r="D21" s="180">
        <v>875</v>
      </c>
      <c r="E21" s="180">
        <v>1924</v>
      </c>
      <c r="F21" s="180">
        <v>227</v>
      </c>
      <c r="G21" s="180">
        <v>283</v>
      </c>
      <c r="H21" s="206">
        <v>504</v>
      </c>
    </row>
    <row r="22" spans="1:8">
      <c r="A22" s="572"/>
      <c r="B22" s="148" t="s">
        <v>65</v>
      </c>
      <c r="C22" s="174"/>
      <c r="D22" s="180">
        <v>1520.0000000000002</v>
      </c>
      <c r="E22" s="180">
        <v>1524</v>
      </c>
      <c r="F22" s="180">
        <v>1243.9999999999998</v>
      </c>
      <c r="G22" s="180">
        <v>332</v>
      </c>
      <c r="H22" s="206">
        <v>2774</v>
      </c>
    </row>
    <row r="23" spans="1:8">
      <c r="A23" s="586"/>
      <c r="B23" s="106" t="s">
        <v>66</v>
      </c>
      <c r="C23" s="158"/>
      <c r="D23" s="180">
        <v>1218</v>
      </c>
      <c r="E23" s="180">
        <v>1263.0000000000002</v>
      </c>
      <c r="F23" s="180">
        <v>893</v>
      </c>
      <c r="G23" s="180">
        <v>762.99999999999989</v>
      </c>
      <c r="H23" s="206">
        <v>320</v>
      </c>
    </row>
    <row r="24" spans="1:8">
      <c r="A24" s="572"/>
      <c r="B24" s="106" t="s">
        <v>67</v>
      </c>
      <c r="C24" s="158"/>
      <c r="D24" s="180">
        <v>1057</v>
      </c>
      <c r="E24" s="180">
        <v>9753</v>
      </c>
      <c r="F24" s="180">
        <v>3979</v>
      </c>
      <c r="G24" s="180">
        <v>1764.0000000000002</v>
      </c>
      <c r="H24" s="206">
        <v>2284</v>
      </c>
    </row>
    <row r="25" spans="1:8">
      <c r="A25" s="572"/>
      <c r="B25" s="148" t="s">
        <v>68</v>
      </c>
      <c r="C25" s="174"/>
      <c r="D25" s="180">
        <v>569.00000000000011</v>
      </c>
      <c r="E25" s="180">
        <v>4122.9999999999991</v>
      </c>
      <c r="F25" s="180">
        <v>3022.9999999999995</v>
      </c>
      <c r="G25" s="180">
        <v>299.00000000000006</v>
      </c>
      <c r="H25" s="206">
        <v>1797.0000000000002</v>
      </c>
    </row>
    <row r="26" spans="1:8">
      <c r="A26" s="572"/>
      <c r="B26" s="106" t="s">
        <v>69</v>
      </c>
      <c r="C26" s="158"/>
      <c r="D26" s="180">
        <v>708.00000000000011</v>
      </c>
      <c r="E26" s="180">
        <v>5742</v>
      </c>
      <c r="F26" s="180">
        <v>2566.9999999999995</v>
      </c>
      <c r="G26" s="180">
        <v>319</v>
      </c>
      <c r="H26" s="206">
        <v>1938</v>
      </c>
    </row>
    <row r="27" spans="1:8">
      <c r="A27" s="572"/>
      <c r="B27" s="106" t="s">
        <v>70</v>
      </c>
      <c r="C27" s="158"/>
      <c r="D27" s="180">
        <v>727.00000000000011</v>
      </c>
      <c r="E27" s="180">
        <v>3368</v>
      </c>
      <c r="F27" s="180">
        <v>3737</v>
      </c>
      <c r="G27" s="180">
        <v>236</v>
      </c>
      <c r="H27" s="206">
        <v>1588</v>
      </c>
    </row>
    <row r="28" spans="1:8">
      <c r="A28" s="572"/>
      <c r="B28" s="148" t="s">
        <v>71</v>
      </c>
      <c r="C28" s="174"/>
      <c r="D28" s="180">
        <v>375</v>
      </c>
      <c r="E28" s="180">
        <v>933</v>
      </c>
      <c r="F28" s="180">
        <v>2855.0000000000005</v>
      </c>
      <c r="G28" s="180">
        <v>252</v>
      </c>
      <c r="H28" s="206">
        <v>1400.9999999999998</v>
      </c>
    </row>
    <row r="29" spans="1:8">
      <c r="A29" s="572"/>
      <c r="B29" s="148" t="s">
        <v>72</v>
      </c>
      <c r="C29" s="174"/>
      <c r="D29" s="180">
        <v>225</v>
      </c>
      <c r="E29" s="180">
        <v>981.00000000000011</v>
      </c>
      <c r="F29" s="180">
        <v>522</v>
      </c>
      <c r="G29" s="180">
        <v>302.00000000000006</v>
      </c>
      <c r="H29" s="206">
        <v>749</v>
      </c>
    </row>
    <row r="30" spans="1:8">
      <c r="A30" s="572"/>
      <c r="B30" s="148" t="s">
        <v>73</v>
      </c>
      <c r="C30" s="174"/>
      <c r="D30" s="180">
        <v>328</v>
      </c>
      <c r="E30" s="180">
        <v>2323</v>
      </c>
      <c r="F30" s="180">
        <v>3913.0000000000005</v>
      </c>
      <c r="G30" s="180">
        <v>1828</v>
      </c>
      <c r="H30" s="206">
        <v>1515.0000000000002</v>
      </c>
    </row>
    <row r="31" spans="1:8">
      <c r="A31" s="584"/>
      <c r="B31" s="138" t="s">
        <v>74</v>
      </c>
      <c r="C31" s="175"/>
      <c r="D31" s="207">
        <v>1629</v>
      </c>
      <c r="E31" s="207">
        <v>2913.0000000000005</v>
      </c>
      <c r="F31" s="207">
        <v>730</v>
      </c>
      <c r="G31" s="207">
        <v>157</v>
      </c>
      <c r="H31" s="536">
        <v>453.99999999999994</v>
      </c>
    </row>
    <row r="32" spans="1:8">
      <c r="A32" s="587">
        <v>2023</v>
      </c>
      <c r="B32" s="102" t="s">
        <v>63</v>
      </c>
      <c r="C32" s="157"/>
      <c r="D32" s="180">
        <v>352</v>
      </c>
      <c r="E32" s="180">
        <v>1298</v>
      </c>
      <c r="F32" s="180">
        <v>424</v>
      </c>
      <c r="G32" s="180">
        <v>229</v>
      </c>
      <c r="H32" s="206">
        <v>438</v>
      </c>
    </row>
    <row r="33" spans="1:11">
      <c r="A33" s="572"/>
      <c r="B33" s="106" t="s">
        <v>64</v>
      </c>
      <c r="C33" s="158"/>
      <c r="D33" s="180">
        <v>467</v>
      </c>
      <c r="E33" s="180">
        <v>2375</v>
      </c>
      <c r="F33" s="180">
        <v>201</v>
      </c>
      <c r="G33" s="180">
        <v>274</v>
      </c>
      <c r="H33" s="206">
        <v>645</v>
      </c>
    </row>
    <row r="34" spans="1:11">
      <c r="A34" s="572"/>
      <c r="B34" s="148" t="s">
        <v>65</v>
      </c>
      <c r="C34" s="174"/>
      <c r="D34" s="180">
        <v>494</v>
      </c>
      <c r="E34" s="180">
        <v>2346</v>
      </c>
      <c r="F34" s="180">
        <v>152</v>
      </c>
      <c r="G34" s="180">
        <v>228</v>
      </c>
      <c r="H34" s="206">
        <v>431</v>
      </c>
    </row>
    <row r="35" spans="1:11">
      <c r="A35" s="586"/>
      <c r="B35" s="106" t="s">
        <v>66</v>
      </c>
      <c r="C35" s="158"/>
      <c r="D35" s="180">
        <v>440</v>
      </c>
      <c r="E35" s="180">
        <v>2666.0000000000005</v>
      </c>
      <c r="F35" s="180">
        <v>2250</v>
      </c>
      <c r="G35" s="180">
        <v>1915</v>
      </c>
      <c r="H35" s="206">
        <v>352</v>
      </c>
    </row>
    <row r="36" spans="1:11">
      <c r="A36" s="572"/>
      <c r="B36" s="106" t="s">
        <v>67</v>
      </c>
      <c r="C36" s="158"/>
      <c r="D36" s="180">
        <v>367</v>
      </c>
      <c r="E36" s="180">
        <v>2075</v>
      </c>
      <c r="F36" s="180">
        <v>2045</v>
      </c>
      <c r="G36" s="180">
        <v>1170</v>
      </c>
      <c r="H36" s="206">
        <v>383</v>
      </c>
    </row>
    <row r="37" spans="1:11">
      <c r="A37" s="572"/>
      <c r="B37" s="148" t="s">
        <v>68</v>
      </c>
      <c r="C37" s="174"/>
      <c r="D37" s="180">
        <v>418</v>
      </c>
      <c r="E37" s="180">
        <v>11348</v>
      </c>
      <c r="F37" s="180">
        <v>2246</v>
      </c>
      <c r="G37" s="180">
        <v>251</v>
      </c>
      <c r="H37" s="206">
        <v>1335.9999999999998</v>
      </c>
    </row>
    <row r="38" spans="1:11">
      <c r="A38" s="572"/>
      <c r="B38" s="106" t="s">
        <v>69</v>
      </c>
      <c r="C38" s="158"/>
      <c r="D38" s="180">
        <v>488.00000000000006</v>
      </c>
      <c r="E38" s="180">
        <v>3219</v>
      </c>
      <c r="F38" s="180">
        <v>1378</v>
      </c>
      <c r="G38" s="180">
        <v>212.00000000000003</v>
      </c>
      <c r="H38" s="206">
        <v>2543</v>
      </c>
    </row>
    <row r="39" spans="1:11">
      <c r="A39" s="572"/>
      <c r="B39" s="106" t="s">
        <v>70</v>
      </c>
      <c r="C39" s="158"/>
      <c r="D39" s="180">
        <v>512</v>
      </c>
      <c r="E39" s="180">
        <v>1475</v>
      </c>
      <c r="F39" s="180">
        <v>5037</v>
      </c>
      <c r="G39" s="180">
        <v>733</v>
      </c>
      <c r="H39" s="206">
        <v>601</v>
      </c>
    </row>
    <row r="40" spans="1:11">
      <c r="A40" s="572"/>
      <c r="B40" s="148" t="s">
        <v>71</v>
      </c>
      <c r="C40" s="174"/>
      <c r="D40" s="180">
        <v>650.99999999999989</v>
      </c>
      <c r="E40" s="180">
        <v>6747.9999999999991</v>
      </c>
      <c r="F40" s="180">
        <v>1817.0000000000002</v>
      </c>
      <c r="G40" s="180">
        <v>272</v>
      </c>
      <c r="H40" s="206">
        <v>3692</v>
      </c>
    </row>
    <row r="41" spans="1:11">
      <c r="A41" s="572"/>
      <c r="B41" s="148" t="s">
        <v>72</v>
      </c>
      <c r="C41" s="174"/>
      <c r="D41" s="180">
        <v>610.00000000000011</v>
      </c>
      <c r="E41" s="180">
        <v>7965</v>
      </c>
      <c r="F41" s="180">
        <v>3464</v>
      </c>
      <c r="G41" s="180">
        <v>261</v>
      </c>
      <c r="H41" s="206">
        <v>496</v>
      </c>
    </row>
    <row r="42" spans="1:11">
      <c r="A42" s="572"/>
      <c r="B42" s="148" t="s">
        <v>73</v>
      </c>
      <c r="C42" s="174"/>
      <c r="D42" s="375">
        <v>635.99999999999989</v>
      </c>
      <c r="E42" s="375">
        <v>10310</v>
      </c>
      <c r="F42" s="375">
        <v>3292</v>
      </c>
      <c r="G42" s="375">
        <v>231.99999999999997</v>
      </c>
      <c r="H42" s="376">
        <v>1141</v>
      </c>
    </row>
    <row r="43" spans="1:11" ht="12" thickBot="1">
      <c r="A43" s="588"/>
      <c r="B43" s="150" t="s">
        <v>74</v>
      </c>
      <c r="C43" s="176"/>
      <c r="D43" s="300">
        <v>604</v>
      </c>
      <c r="E43" s="300">
        <v>5532.9999999999991</v>
      </c>
      <c r="F43" s="300">
        <v>2977.0000000000005</v>
      </c>
      <c r="G43" s="300">
        <v>757</v>
      </c>
      <c r="H43" s="301">
        <v>323</v>
      </c>
    </row>
    <row r="44" spans="1:11" s="9" customFormat="1" ht="12" customHeight="1">
      <c r="A44" s="589" t="str">
        <f>Titles!$A$12</f>
        <v>1 Data for 2021 and 2022 based on 2016 Census Definitions and data for 2023 based on 2021 Census Definitions.</v>
      </c>
      <c r="B44" s="79"/>
      <c r="C44" s="344"/>
      <c r="D44" s="306"/>
      <c r="E44" s="52"/>
      <c r="F44" s="306"/>
      <c r="G44" s="306"/>
      <c r="H44" s="345"/>
      <c r="I44" s="217"/>
      <c r="J44" s="217"/>
      <c r="K44" s="289"/>
    </row>
    <row r="45" spans="1:11">
      <c r="A45" s="573" t="s">
        <v>116</v>
      </c>
      <c r="B45" s="294"/>
      <c r="C45" s="294"/>
      <c r="D45" s="294"/>
      <c r="E45" s="338"/>
      <c r="F45" s="294"/>
      <c r="G45" s="294"/>
      <c r="H45" s="294"/>
    </row>
    <row r="46" spans="1:11" s="295" customFormat="1" ht="10.9" customHeight="1">
      <c r="A46" s="590" t="str">
        <f>Titles!$A$10</f>
        <v>Source: CMHC Starts and Completion Survey, Market Absorption Survey</v>
      </c>
      <c r="B46" s="294"/>
      <c r="C46" s="294"/>
      <c r="D46" s="294"/>
      <c r="E46" s="308"/>
      <c r="F46" s="294"/>
      <c r="G46" s="294"/>
      <c r="H46" s="294"/>
    </row>
    <row r="47" spans="1:11" s="295" customFormat="1" ht="10.9" customHeight="1">
      <c r="A47" s="591"/>
    </row>
    <row r="48" spans="1:11" ht="12" customHeight="1">
      <c r="A48" s="592"/>
      <c r="B48" s="84"/>
      <c r="C48" s="84"/>
      <c r="D48" s="161"/>
      <c r="E48" s="308"/>
      <c r="F48" s="161"/>
      <c r="G48" s="184"/>
      <c r="H48" s="84"/>
      <c r="I48" s="11"/>
    </row>
    <row r="49" spans="1:9" ht="9.75" customHeight="1">
      <c r="A49" s="592"/>
      <c r="B49" s="84"/>
      <c r="C49" s="84"/>
      <c r="D49" s="161"/>
      <c r="E49" s="161"/>
      <c r="F49" s="161"/>
      <c r="G49" s="184"/>
      <c r="H49" s="84"/>
      <c r="I49" s="11"/>
    </row>
    <row r="61" spans="1:9">
      <c r="A61" s="589"/>
      <c r="B61" s="77"/>
      <c r="C61" s="344"/>
      <c r="D61" s="345"/>
      <c r="E61" s="345"/>
      <c r="F61" s="52"/>
    </row>
    <row r="62" spans="1:9" ht="15.5">
      <c r="A62" s="589"/>
      <c r="B62" s="162"/>
      <c r="C62" s="162"/>
      <c r="D62" s="162"/>
      <c r="E62" s="162"/>
      <c r="F62" s="52"/>
    </row>
  </sheetData>
  <phoneticPr fontId="11" type="noConversion"/>
  <pageMargins left="0.78740157480314965" right="0.51181102362204722" top="0.51181102362204722" bottom="0.51181102362204722" header="0.51181102362204722" footer="0.51181102362204722"/>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18</vt:i4>
      </vt:variant>
    </vt:vector>
  </HeadingPairs>
  <TitlesOfParts>
    <vt:vector size="36" baseType="lpstr">
      <vt:lpstr>Titles</vt:lpstr>
      <vt:lpstr>Table 1</vt:lpstr>
      <vt:lpstr>Table 2</vt:lpstr>
      <vt:lpstr>Table 3</vt:lpstr>
      <vt:lpstr>Table 4</vt:lpstr>
      <vt:lpstr>Table 5</vt:lpstr>
      <vt:lpstr>Table 6</vt:lpstr>
      <vt:lpstr>Table 7</vt:lpstr>
      <vt:lpstr>Table 8</vt:lpstr>
      <vt:lpstr>Table 10</vt:lpstr>
      <vt:lpstr>Table 11</vt:lpstr>
      <vt:lpstr>Table 12</vt:lpstr>
      <vt:lpstr>Table 13</vt:lpstr>
      <vt:lpstr>Table 14</vt:lpstr>
      <vt:lpstr>Table 15</vt:lpstr>
      <vt:lpstr>Table 16</vt:lpstr>
      <vt:lpstr>Tables 17-18</vt:lpstr>
      <vt:lpstr>Tables 19-20</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2'!Print_Area</vt:lpstr>
      <vt:lpstr>'Table 3'!Print_Area</vt:lpstr>
      <vt:lpstr>'Table 4'!Print_Area</vt:lpstr>
      <vt:lpstr>'Table 5'!Print_Area</vt:lpstr>
      <vt:lpstr>'Table 6'!Print_Area</vt:lpstr>
      <vt:lpstr>'Table 7'!Print_Area</vt:lpstr>
      <vt:lpstr>'Table 8'!Print_Area</vt:lpstr>
      <vt:lpstr>'Tables 17-18'!Print_Area</vt:lpstr>
      <vt:lpstr>'Tables 19-20'!Print_Area</vt:lpstr>
      <vt:lpst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Josee Normand</dc:creator>
  <cp:lastModifiedBy>Victoria Olanegan</cp:lastModifiedBy>
  <cp:lastPrinted>2019-12-02T19:21:02Z</cp:lastPrinted>
  <dcterms:created xsi:type="dcterms:W3CDTF">2010-02-01T20:46:31Z</dcterms:created>
  <dcterms:modified xsi:type="dcterms:W3CDTF">2024-03-11T10:19:34Z</dcterms:modified>
</cp:coreProperties>
</file>