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GSCM 330\"/>
    </mc:Choice>
  </mc:AlternateContent>
  <xr:revisionPtr revIDLastSave="0" documentId="8_{073FA73F-85FB-4135-9CF7-F0E9922F4DD8}" xr6:coauthVersionLast="47" xr6:coauthVersionMax="47" xr10:uidLastSave="{00000000-0000-0000-0000-000000000000}"/>
  <bookViews>
    <workbookView xWindow="-110" yWindow="-110" windowWidth="19420" windowHeight="11500" activeTab="3" xr2:uid="{90DBCE05-E980-4B97-810F-40C3BFDC11A0}"/>
  </bookViews>
  <sheets>
    <sheet name="locations" sheetId="1" r:id="rId1"/>
    <sheet name="constraints" sheetId="2" r:id="rId2"/>
    <sheet name="Model" sheetId="3" r:id="rId3"/>
    <sheet name="Model Stipulation" sheetId="4" r:id="rId4"/>
  </sheets>
  <definedNames>
    <definedName name="solver_adj" localSheetId="2" hidden="1">Model!$B$6:$B$20</definedName>
    <definedName name="solver_adj" localSheetId="3" hidden="1">'Model Stipulation'!$B$6:$B$20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Model!$B$6:$B$20</definedName>
    <definedName name="solver_lhs1" localSheetId="3" hidden="1">'Model Stipulation'!$B$6:$B$20</definedName>
    <definedName name="solver_lhs2" localSheetId="2" hidden="1">Model!$M$6:$M$13</definedName>
    <definedName name="solver_lhs2" localSheetId="3" hidden="1">'Model Stipulation'!$M$6:$M$13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2</definedName>
    <definedName name="solver_nwt" localSheetId="2" hidden="1">1</definedName>
    <definedName name="solver_nwt" localSheetId="3" hidden="1">1</definedName>
    <definedName name="solver_opt" localSheetId="2" hidden="1">Model!$J$17</definedName>
    <definedName name="solver_opt" localSheetId="3" hidden="1">'Model Stipulation'!$J$17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2" localSheetId="2" hidden="1">2</definedName>
    <definedName name="solver_rel2" localSheetId="3" hidden="1">2</definedName>
    <definedName name="solver_rhs1" localSheetId="2" hidden="1">Model!$G$6:$G$20</definedName>
    <definedName name="solver_rhs1" localSheetId="3" hidden="1">'Model Stipulation'!$G$6:$G$20</definedName>
    <definedName name="solver_rhs2" localSheetId="2" hidden="1">Model!$N$6:$N$13</definedName>
    <definedName name="solver_rhs2" localSheetId="3" hidden="1">'Model Stipulation'!$N$6:$N$13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D20" i="4"/>
  <c r="F19" i="4"/>
  <c r="D19" i="4"/>
  <c r="F18" i="4"/>
  <c r="D18" i="4"/>
  <c r="J17" i="4"/>
  <c r="F17" i="4"/>
  <c r="D17" i="4"/>
  <c r="F16" i="4"/>
  <c r="D16" i="4"/>
  <c r="F15" i="4"/>
  <c r="D15" i="4"/>
  <c r="F14" i="4"/>
  <c r="D14" i="4"/>
  <c r="L13" i="4"/>
  <c r="K13" i="4"/>
  <c r="M13" i="4" s="1"/>
  <c r="F13" i="4"/>
  <c r="D13" i="4"/>
  <c r="L12" i="4"/>
  <c r="K12" i="4"/>
  <c r="M12" i="4" s="1"/>
  <c r="F12" i="4"/>
  <c r="D12" i="4"/>
  <c r="L11" i="4"/>
  <c r="K11" i="4"/>
  <c r="M11" i="4" s="1"/>
  <c r="F11" i="4"/>
  <c r="D11" i="4"/>
  <c r="L10" i="4"/>
  <c r="K10" i="4"/>
  <c r="M10" i="4" s="1"/>
  <c r="F10" i="4"/>
  <c r="D10" i="4"/>
  <c r="L9" i="4"/>
  <c r="K9" i="4"/>
  <c r="M9" i="4" s="1"/>
  <c r="F9" i="4"/>
  <c r="D9" i="4"/>
  <c r="L8" i="4"/>
  <c r="M8" i="4" s="1"/>
  <c r="K8" i="4"/>
  <c r="F8" i="4"/>
  <c r="D8" i="4"/>
  <c r="L7" i="4"/>
  <c r="K7" i="4"/>
  <c r="M7" i="4" s="1"/>
  <c r="F7" i="4"/>
  <c r="D7" i="4"/>
  <c r="L6" i="4"/>
  <c r="M6" i="4" s="1"/>
  <c r="K6" i="4"/>
  <c r="F6" i="4"/>
  <c r="D6" i="4"/>
  <c r="J17" i="3"/>
  <c r="L7" i="3"/>
  <c r="L8" i="3"/>
  <c r="L9" i="3"/>
  <c r="L10" i="3"/>
  <c r="L11" i="3"/>
  <c r="L12" i="3"/>
  <c r="L13" i="3"/>
  <c r="L6" i="3"/>
  <c r="K7" i="3"/>
  <c r="M7" i="3" s="1"/>
  <c r="K8" i="3"/>
  <c r="M8" i="3" s="1"/>
  <c r="K9" i="3"/>
  <c r="K10" i="3"/>
  <c r="K11" i="3"/>
  <c r="K12" i="3"/>
  <c r="K13" i="3"/>
  <c r="K6" i="3"/>
  <c r="F20" i="3"/>
  <c r="D20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6" i="3"/>
  <c r="D14" i="3"/>
  <c r="D15" i="3"/>
  <c r="D16" i="3"/>
  <c r="D17" i="3"/>
  <c r="D18" i="3"/>
  <c r="D19" i="3"/>
  <c r="D7" i="3"/>
  <c r="D8" i="3"/>
  <c r="D9" i="3"/>
  <c r="D10" i="3"/>
  <c r="D11" i="3"/>
  <c r="D12" i="3"/>
  <c r="D13" i="3"/>
  <c r="D6" i="3"/>
  <c r="M6" i="3" l="1"/>
  <c r="M11" i="3"/>
  <c r="M13" i="3"/>
  <c r="M12" i="3"/>
  <c r="M10" i="3"/>
  <c r="M9" i="3"/>
</calcChain>
</file>

<file path=xl/sharedStrings.xml><?xml version="1.0" encoding="utf-8"?>
<sst xmlns="http://schemas.openxmlformats.org/spreadsheetml/2006/main" count="51" uniqueCount="24">
  <si>
    <t>location_id</t>
  </si>
  <si>
    <t>location_name</t>
  </si>
  <si>
    <t>Butter Pecan Bluff</t>
  </si>
  <si>
    <t>Cinnamon Swamp</t>
  </si>
  <si>
    <t>Cocoa Bean Crater</t>
  </si>
  <si>
    <t>Melty Mint Mountains</t>
  </si>
  <si>
    <t>Peppermint Peninsula</t>
  </si>
  <si>
    <t>Tangerine Taffy Tropics</t>
  </si>
  <si>
    <t>Tartberry Thicket</t>
  </si>
  <si>
    <t>Turkish Delight Tundra</t>
  </si>
  <si>
    <t>to</t>
  </si>
  <si>
    <t>from</t>
  </si>
  <si>
    <t>capacity_of_molten_chocolate</t>
  </si>
  <si>
    <t>Units of Flow</t>
  </si>
  <si>
    <t>To</t>
  </si>
  <si>
    <t>From</t>
  </si>
  <si>
    <t>Upper Bound</t>
  </si>
  <si>
    <t>Links</t>
  </si>
  <si>
    <t>Nodes</t>
  </si>
  <si>
    <t>Inflow</t>
  </si>
  <si>
    <t>Outflow</t>
  </si>
  <si>
    <t>Net Flow</t>
  </si>
  <si>
    <t>Supply/Demand</t>
  </si>
  <si>
    <t>Maximum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</si>
</sst>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5" borderId="1" xfId="0" applyFill="1" applyBorder="1"/>
    <xf numFmtId="0" fontId="0" fillId="6" borderId="2" xfId="0" applyFill="1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3" xfId="0" applyFill="1" applyBorder="1"/>
    <xf numFmtId="0" fontId="0" fillId="4" borderId="3" xfId="0" applyFill="1" applyBorder="1"/>
    <xf numFmtId="0" fontId="0" fillId="2" borderId="3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7" borderId="12" xfId="0" applyFill="1" applyBorder="1"/>
    <xf numFmtId="0" fontId="0" fillId="7" borderId="7" xfId="0" applyFill="1" applyBorder="1"/>
    <xf numFmtId="0" fontId="0" fillId="7" borderId="14" xfId="0" applyFill="1" applyBorder="1"/>
    <xf numFmtId="0" fontId="0" fillId="7" borderId="8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CCF6-992E-45E0-B41C-710894B972AA}">
  <dimension ref="A1:B9"/>
  <sheetViews>
    <sheetView workbookViewId="0">
      <selection activeCell="C11" sqref="C11"/>
    </sheetView>
  </sheetViews>
  <sheetFormatPr defaultRowHeight="14.5" x14ac:dyDescent="0.35"/>
  <cols>
    <col min="1" max="1" width="9.6328125" bestFit="1" customWidth="1"/>
    <col min="2" max="2" width="19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 t="s">
        <v>2</v>
      </c>
    </row>
    <row r="3" spans="1:2" x14ac:dyDescent="0.35">
      <c r="A3">
        <v>1</v>
      </c>
      <c r="B3" t="s">
        <v>3</v>
      </c>
    </row>
    <row r="4" spans="1:2" x14ac:dyDescent="0.35">
      <c r="A4">
        <v>2</v>
      </c>
      <c r="B4" t="s">
        <v>4</v>
      </c>
    </row>
    <row r="5" spans="1:2" x14ac:dyDescent="0.35">
      <c r="A5">
        <v>3</v>
      </c>
      <c r="B5" t="s">
        <v>5</v>
      </c>
    </row>
    <row r="6" spans="1:2" x14ac:dyDescent="0.35">
      <c r="A6">
        <v>4</v>
      </c>
      <c r="B6" t="s">
        <v>6</v>
      </c>
    </row>
    <row r="7" spans="1:2" x14ac:dyDescent="0.35">
      <c r="A7">
        <v>5</v>
      </c>
      <c r="B7" t="s">
        <v>7</v>
      </c>
    </row>
    <row r="8" spans="1:2" x14ac:dyDescent="0.35">
      <c r="A8">
        <v>6</v>
      </c>
      <c r="B8" t="s">
        <v>8</v>
      </c>
    </row>
    <row r="9" spans="1:2" x14ac:dyDescent="0.35">
      <c r="A9">
        <v>7</v>
      </c>
      <c r="B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2BA4-BC43-4287-BC24-D3E288E0B12F}">
  <dimension ref="A1:C15"/>
  <sheetViews>
    <sheetView workbookViewId="0">
      <selection activeCell="D19" sqref="D19"/>
    </sheetView>
  </sheetViews>
  <sheetFormatPr defaultRowHeight="14.5" x14ac:dyDescent="0.35"/>
  <cols>
    <col min="1" max="1" width="2.453125" bestFit="1" customWidth="1"/>
    <col min="2" max="2" width="4.54296875" bestFit="1" customWidth="1"/>
    <col min="3" max="3" width="25.81640625" bestFit="1" customWidth="1"/>
  </cols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>
        <v>0</v>
      </c>
      <c r="B2">
        <v>1</v>
      </c>
      <c r="C2">
        <v>188</v>
      </c>
    </row>
    <row r="3" spans="1:3" x14ac:dyDescent="0.35">
      <c r="A3">
        <v>0</v>
      </c>
      <c r="B3">
        <v>2</v>
      </c>
      <c r="C3">
        <v>352</v>
      </c>
    </row>
    <row r="4" spans="1:3" x14ac:dyDescent="0.35">
      <c r="A4">
        <v>0</v>
      </c>
      <c r="B4">
        <v>3</v>
      </c>
      <c r="C4">
        <v>163</v>
      </c>
    </row>
    <row r="5" spans="1:3" x14ac:dyDescent="0.35">
      <c r="A5">
        <v>1</v>
      </c>
      <c r="B5">
        <v>4</v>
      </c>
      <c r="C5">
        <v>181</v>
      </c>
    </row>
    <row r="6" spans="1:3" x14ac:dyDescent="0.35">
      <c r="A6">
        <v>1</v>
      </c>
      <c r="B6">
        <v>6</v>
      </c>
      <c r="C6">
        <v>73</v>
      </c>
    </row>
    <row r="7" spans="1:3" x14ac:dyDescent="0.35">
      <c r="A7">
        <v>2</v>
      </c>
      <c r="B7">
        <v>4</v>
      </c>
      <c r="C7">
        <v>294</v>
      </c>
    </row>
    <row r="8" spans="1:3" x14ac:dyDescent="0.35">
      <c r="A8">
        <v>2</v>
      </c>
      <c r="B8">
        <v>5</v>
      </c>
      <c r="C8">
        <v>72</v>
      </c>
    </row>
    <row r="9" spans="1:3" x14ac:dyDescent="0.35">
      <c r="A9">
        <v>2</v>
      </c>
      <c r="B9">
        <v>6</v>
      </c>
      <c r="C9">
        <v>165</v>
      </c>
    </row>
    <row r="10" spans="1:3" x14ac:dyDescent="0.35">
      <c r="A10">
        <v>3</v>
      </c>
      <c r="B10">
        <v>4</v>
      </c>
      <c r="C10">
        <v>250</v>
      </c>
    </row>
    <row r="11" spans="1:3" x14ac:dyDescent="0.35">
      <c r="A11">
        <v>3</v>
      </c>
      <c r="B11">
        <v>6</v>
      </c>
      <c r="C11">
        <v>173</v>
      </c>
    </row>
    <row r="12" spans="1:3" x14ac:dyDescent="0.35">
      <c r="A12">
        <v>4</v>
      </c>
      <c r="B12">
        <v>7</v>
      </c>
      <c r="C12">
        <v>273</v>
      </c>
    </row>
    <row r="13" spans="1:3" x14ac:dyDescent="0.35">
      <c r="A13">
        <v>5</v>
      </c>
      <c r="B13">
        <v>7</v>
      </c>
      <c r="C13">
        <v>469</v>
      </c>
    </row>
    <row r="14" spans="1:3" x14ac:dyDescent="0.35">
      <c r="A14">
        <v>5</v>
      </c>
      <c r="B14">
        <v>4</v>
      </c>
      <c r="C14">
        <v>205</v>
      </c>
    </row>
    <row r="15" spans="1:3" x14ac:dyDescent="0.35">
      <c r="A15">
        <v>6</v>
      </c>
      <c r="B15">
        <v>7</v>
      </c>
      <c r="C15">
        <v>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668F-7E01-4F08-8868-54BADE4A447E}">
  <dimension ref="B3:N20"/>
  <sheetViews>
    <sheetView workbookViewId="0">
      <selection activeCell="J20" sqref="J20"/>
    </sheetView>
  </sheetViews>
  <sheetFormatPr defaultRowHeight="14.5" x14ac:dyDescent="0.35"/>
  <cols>
    <col min="2" max="2" width="11.08984375" bestFit="1" customWidth="1"/>
    <col min="3" max="3" width="1.81640625" bestFit="1" customWidth="1"/>
    <col min="4" max="4" width="19.36328125" bestFit="1" customWidth="1"/>
    <col min="5" max="5" width="1.81640625" bestFit="1" customWidth="1"/>
    <col min="6" max="6" width="19.36328125" bestFit="1" customWidth="1"/>
    <col min="7" max="7" width="11.1796875" bestFit="1" customWidth="1"/>
    <col min="10" max="10" width="19.36328125" bestFit="1" customWidth="1"/>
    <col min="14" max="14" width="13.6328125" bestFit="1" customWidth="1"/>
  </cols>
  <sheetData>
    <row r="3" spans="2:14" ht="15" thickBot="1" x14ac:dyDescent="0.4"/>
    <row r="4" spans="2:14" x14ac:dyDescent="0.35">
      <c r="B4" s="13" t="s">
        <v>13</v>
      </c>
      <c r="C4" s="14" t="s">
        <v>17</v>
      </c>
      <c r="D4" s="14"/>
      <c r="E4" s="14"/>
      <c r="F4" s="14"/>
      <c r="G4" s="15" t="s">
        <v>16</v>
      </c>
      <c r="I4" s="13"/>
      <c r="J4" s="14"/>
      <c r="K4" s="14"/>
      <c r="L4" s="14"/>
      <c r="M4" s="14"/>
      <c r="N4" s="15"/>
    </row>
    <row r="5" spans="2:14" ht="15" thickBot="1" x14ac:dyDescent="0.4">
      <c r="B5" s="16"/>
      <c r="C5" s="17" t="s">
        <v>15</v>
      </c>
      <c r="D5" s="17"/>
      <c r="E5" s="18" t="s">
        <v>14</v>
      </c>
      <c r="F5" s="18"/>
      <c r="G5" s="19"/>
      <c r="I5" s="23" t="s">
        <v>18</v>
      </c>
      <c r="J5" s="12"/>
      <c r="K5" s="20" t="s">
        <v>19</v>
      </c>
      <c r="L5" s="21" t="s">
        <v>20</v>
      </c>
      <c r="M5" s="22" t="s">
        <v>21</v>
      </c>
      <c r="N5" s="24" t="s">
        <v>22</v>
      </c>
    </row>
    <row r="6" spans="2:14" x14ac:dyDescent="0.35">
      <c r="B6" s="9">
        <v>188</v>
      </c>
      <c r="C6" s="10">
        <v>0</v>
      </c>
      <c r="D6" s="10" t="str">
        <f>_xlfn.XLOOKUP(C6,$I$6:$I$13,$J$6:$J$13)</f>
        <v>Butter Pecan Bluff</v>
      </c>
      <c r="E6" s="10">
        <v>1</v>
      </c>
      <c r="F6" s="10" t="str">
        <f>_xlfn.XLOOKUP(E6,$I$6:$I$13,$J$6:$J$13)</f>
        <v>Cinnamon Swamp</v>
      </c>
      <c r="G6" s="11">
        <v>188</v>
      </c>
      <c r="I6" s="4">
        <v>0</v>
      </c>
      <c r="J6" s="3" t="s">
        <v>2</v>
      </c>
      <c r="K6" s="3">
        <f>SUMIF($E$6:$E$20,I6,$B$6:$B$20)</f>
        <v>703</v>
      </c>
      <c r="L6" s="3">
        <f>SUMIF($C$6:$C$20,I6,$B$6:$B$20)</f>
        <v>703</v>
      </c>
      <c r="M6" s="3">
        <f>K6-L6</f>
        <v>0</v>
      </c>
      <c r="N6" s="5">
        <v>0</v>
      </c>
    </row>
    <row r="7" spans="2:14" x14ac:dyDescent="0.35">
      <c r="B7" s="4">
        <v>352</v>
      </c>
      <c r="C7" s="3">
        <v>0</v>
      </c>
      <c r="D7" s="3" t="str">
        <f t="shared" ref="D7:D20" si="0">_xlfn.XLOOKUP(C7,$I$6:$I$13,$J$6:$J$13)</f>
        <v>Butter Pecan Bluff</v>
      </c>
      <c r="E7" s="3">
        <v>2</v>
      </c>
      <c r="F7" s="3" t="str">
        <f t="shared" ref="F7:F20" si="1">_xlfn.XLOOKUP(E7,$I$6:$I$13,$J$6:$J$13)</f>
        <v>Cocoa Bean Crater</v>
      </c>
      <c r="G7" s="5">
        <v>352</v>
      </c>
      <c r="I7" s="4">
        <v>1</v>
      </c>
      <c r="J7" s="3" t="s">
        <v>3</v>
      </c>
      <c r="K7" s="3">
        <f t="shared" ref="K7:K13" si="2">SUMIF($E$6:$E$20,I7,$B$6:$B$20)</f>
        <v>188</v>
      </c>
      <c r="L7" s="3">
        <f t="shared" ref="L7:L13" si="3">SUMIF($C$6:$C$20,I7,$B$6:$B$20)</f>
        <v>188</v>
      </c>
      <c r="M7" s="3">
        <f t="shared" ref="M7:M13" si="4">K7-L7</f>
        <v>0</v>
      </c>
      <c r="N7" s="5">
        <v>0</v>
      </c>
    </row>
    <row r="8" spans="2:14" x14ac:dyDescent="0.35">
      <c r="B8" s="4">
        <v>163</v>
      </c>
      <c r="C8" s="3">
        <v>0</v>
      </c>
      <c r="D8" s="3" t="str">
        <f t="shared" si="0"/>
        <v>Butter Pecan Bluff</v>
      </c>
      <c r="E8" s="3">
        <v>3</v>
      </c>
      <c r="F8" s="3" t="str">
        <f t="shared" si="1"/>
        <v>Melty Mint Mountains</v>
      </c>
      <c r="G8" s="5">
        <v>163</v>
      </c>
      <c r="I8" s="4">
        <v>2</v>
      </c>
      <c r="J8" s="3" t="s">
        <v>4</v>
      </c>
      <c r="K8" s="3">
        <f t="shared" si="2"/>
        <v>352</v>
      </c>
      <c r="L8" s="3">
        <f t="shared" si="3"/>
        <v>352</v>
      </c>
      <c r="M8" s="3">
        <f t="shared" si="4"/>
        <v>0</v>
      </c>
      <c r="N8" s="5">
        <v>0</v>
      </c>
    </row>
    <row r="9" spans="2:14" x14ac:dyDescent="0.35">
      <c r="B9" s="4">
        <v>158</v>
      </c>
      <c r="C9" s="3">
        <v>1</v>
      </c>
      <c r="D9" s="3" t="str">
        <f t="shared" si="0"/>
        <v>Cinnamon Swamp</v>
      </c>
      <c r="E9" s="3">
        <v>4</v>
      </c>
      <c r="F9" s="3" t="str">
        <f t="shared" si="1"/>
        <v>Peppermint Peninsula</v>
      </c>
      <c r="G9" s="5">
        <v>181</v>
      </c>
      <c r="I9" s="4">
        <v>3</v>
      </c>
      <c r="J9" s="3" t="s">
        <v>5</v>
      </c>
      <c r="K9" s="3">
        <f t="shared" si="2"/>
        <v>163</v>
      </c>
      <c r="L9" s="3">
        <f t="shared" si="3"/>
        <v>163</v>
      </c>
      <c r="M9" s="3">
        <f t="shared" si="4"/>
        <v>0</v>
      </c>
      <c r="N9" s="5">
        <v>0</v>
      </c>
    </row>
    <row r="10" spans="2:14" x14ac:dyDescent="0.35">
      <c r="B10" s="4">
        <v>30</v>
      </c>
      <c r="C10" s="3">
        <v>1</v>
      </c>
      <c r="D10" s="3" t="str">
        <f t="shared" si="0"/>
        <v>Cinnamon Swamp</v>
      </c>
      <c r="E10" s="3">
        <v>6</v>
      </c>
      <c r="F10" s="3" t="str">
        <f t="shared" si="1"/>
        <v>Tartberry Thicket</v>
      </c>
      <c r="G10" s="5">
        <v>73</v>
      </c>
      <c r="I10" s="4">
        <v>4</v>
      </c>
      <c r="J10" s="3" t="s">
        <v>6</v>
      </c>
      <c r="K10" s="3">
        <f t="shared" si="2"/>
        <v>273</v>
      </c>
      <c r="L10" s="3">
        <f t="shared" si="3"/>
        <v>273</v>
      </c>
      <c r="M10" s="3">
        <f t="shared" si="4"/>
        <v>0</v>
      </c>
      <c r="N10" s="5">
        <v>0</v>
      </c>
    </row>
    <row r="11" spans="2:14" x14ac:dyDescent="0.35">
      <c r="B11" s="4">
        <v>115</v>
      </c>
      <c r="C11" s="3">
        <v>2</v>
      </c>
      <c r="D11" s="3" t="str">
        <f t="shared" si="0"/>
        <v>Cocoa Bean Crater</v>
      </c>
      <c r="E11" s="3">
        <v>4</v>
      </c>
      <c r="F11" s="3" t="str">
        <f t="shared" si="1"/>
        <v>Peppermint Peninsula</v>
      </c>
      <c r="G11" s="5">
        <v>294</v>
      </c>
      <c r="I11" s="4">
        <v>5</v>
      </c>
      <c r="J11" s="3" t="s">
        <v>7</v>
      </c>
      <c r="K11" s="3">
        <f t="shared" si="2"/>
        <v>72</v>
      </c>
      <c r="L11" s="3">
        <f t="shared" si="3"/>
        <v>72</v>
      </c>
      <c r="M11" s="3">
        <f t="shared" si="4"/>
        <v>0</v>
      </c>
      <c r="N11" s="5">
        <v>0</v>
      </c>
    </row>
    <row r="12" spans="2:14" x14ac:dyDescent="0.35">
      <c r="B12" s="4">
        <v>72</v>
      </c>
      <c r="C12" s="3">
        <v>2</v>
      </c>
      <c r="D12" s="3" t="str">
        <f t="shared" si="0"/>
        <v>Cocoa Bean Crater</v>
      </c>
      <c r="E12" s="3">
        <v>5</v>
      </c>
      <c r="F12" s="3" t="str">
        <f t="shared" si="1"/>
        <v>Tangerine Taffy Tropics</v>
      </c>
      <c r="G12" s="5">
        <v>72</v>
      </c>
      <c r="I12" s="4">
        <v>6</v>
      </c>
      <c r="J12" s="3" t="s">
        <v>8</v>
      </c>
      <c r="K12" s="3">
        <f t="shared" si="2"/>
        <v>358</v>
      </c>
      <c r="L12" s="3">
        <f t="shared" si="3"/>
        <v>358</v>
      </c>
      <c r="M12" s="3">
        <f t="shared" si="4"/>
        <v>0</v>
      </c>
      <c r="N12" s="5">
        <v>0</v>
      </c>
    </row>
    <row r="13" spans="2:14" ht="15" thickBot="1" x14ac:dyDescent="0.4">
      <c r="B13" s="4">
        <v>165</v>
      </c>
      <c r="C13" s="3">
        <v>2</v>
      </c>
      <c r="D13" s="3" t="str">
        <f t="shared" si="0"/>
        <v>Cocoa Bean Crater</v>
      </c>
      <c r="E13" s="3">
        <v>6</v>
      </c>
      <c r="F13" s="3" t="str">
        <f t="shared" si="1"/>
        <v>Tartberry Thicket</v>
      </c>
      <c r="G13" s="5">
        <v>165</v>
      </c>
      <c r="I13" s="6">
        <v>7</v>
      </c>
      <c r="J13" s="7" t="s">
        <v>9</v>
      </c>
      <c r="K13" s="7">
        <f t="shared" si="2"/>
        <v>703</v>
      </c>
      <c r="L13" s="7">
        <f t="shared" si="3"/>
        <v>703</v>
      </c>
      <c r="M13" s="7">
        <f t="shared" si="4"/>
        <v>0</v>
      </c>
      <c r="N13" s="8">
        <v>0</v>
      </c>
    </row>
    <row r="14" spans="2:14" x14ac:dyDescent="0.35">
      <c r="B14" s="4">
        <v>0</v>
      </c>
      <c r="C14" s="3">
        <v>3</v>
      </c>
      <c r="D14" s="3" t="str">
        <f>_xlfn.XLOOKUP(C14,$I$6:$I$13,$J$6:$J$13)</f>
        <v>Melty Mint Mountains</v>
      </c>
      <c r="E14" s="3">
        <v>4</v>
      </c>
      <c r="F14" s="3" t="str">
        <f t="shared" si="1"/>
        <v>Peppermint Peninsula</v>
      </c>
      <c r="G14" s="5">
        <v>250</v>
      </c>
    </row>
    <row r="15" spans="2:14" ht="15" thickBot="1" x14ac:dyDescent="0.4">
      <c r="B15" s="4">
        <v>163</v>
      </c>
      <c r="C15" s="3">
        <v>3</v>
      </c>
      <c r="D15" s="3" t="str">
        <f t="shared" si="0"/>
        <v>Melty Mint Mountains</v>
      </c>
      <c r="E15" s="3">
        <v>6</v>
      </c>
      <c r="F15" s="3" t="str">
        <f t="shared" si="1"/>
        <v>Tartberry Thicket</v>
      </c>
      <c r="G15" s="5">
        <v>173</v>
      </c>
    </row>
    <row r="16" spans="2:14" x14ac:dyDescent="0.35">
      <c r="B16" s="4">
        <v>273</v>
      </c>
      <c r="C16" s="3">
        <v>4</v>
      </c>
      <c r="D16" s="3" t="str">
        <f t="shared" si="0"/>
        <v>Peppermint Peninsula</v>
      </c>
      <c r="E16" s="3">
        <v>7</v>
      </c>
      <c r="F16" s="3" t="str">
        <f t="shared" si="1"/>
        <v>Turkish Delight Tundra</v>
      </c>
      <c r="G16" s="5">
        <v>273</v>
      </c>
      <c r="J16" s="1" t="s">
        <v>23</v>
      </c>
    </row>
    <row r="17" spans="2:10" ht="15" thickBot="1" x14ac:dyDescent="0.4">
      <c r="B17" s="4">
        <v>72</v>
      </c>
      <c r="C17" s="3">
        <v>5</v>
      </c>
      <c r="D17" s="3" t="str">
        <f t="shared" si="0"/>
        <v>Tangerine Taffy Tropics</v>
      </c>
      <c r="E17" s="3">
        <v>7</v>
      </c>
      <c r="F17" s="3" t="str">
        <f t="shared" si="1"/>
        <v>Turkish Delight Tundra</v>
      </c>
      <c r="G17" s="5">
        <v>469</v>
      </c>
      <c r="J17" s="2">
        <f>B20</f>
        <v>703</v>
      </c>
    </row>
    <row r="18" spans="2:10" x14ac:dyDescent="0.35">
      <c r="B18" s="4">
        <v>0</v>
      </c>
      <c r="C18" s="3">
        <v>5</v>
      </c>
      <c r="D18" s="3" t="str">
        <f t="shared" si="0"/>
        <v>Tangerine Taffy Tropics</v>
      </c>
      <c r="E18" s="3">
        <v>4</v>
      </c>
      <c r="F18" s="3" t="str">
        <f t="shared" si="1"/>
        <v>Peppermint Peninsula</v>
      </c>
      <c r="G18" s="5">
        <v>205</v>
      </c>
    </row>
    <row r="19" spans="2:10" x14ac:dyDescent="0.35">
      <c r="B19" s="4">
        <v>358</v>
      </c>
      <c r="C19" s="3">
        <v>6</v>
      </c>
      <c r="D19" s="3" t="str">
        <f t="shared" si="0"/>
        <v>Tartberry Thicket</v>
      </c>
      <c r="E19" s="3">
        <v>7</v>
      </c>
      <c r="F19" s="3" t="str">
        <f t="shared" si="1"/>
        <v>Turkish Delight Tundra</v>
      </c>
      <c r="G19" s="5">
        <v>459</v>
      </c>
    </row>
    <row r="20" spans="2:10" ht="15" thickBot="1" x14ac:dyDescent="0.4">
      <c r="B20" s="6">
        <v>703</v>
      </c>
      <c r="C20" s="7">
        <v>7</v>
      </c>
      <c r="D20" s="7" t="str">
        <f t="shared" si="0"/>
        <v>Turkish Delight Tundra</v>
      </c>
      <c r="E20" s="7">
        <v>0</v>
      </c>
      <c r="F20" s="7" t="str">
        <f t="shared" si="1"/>
        <v>Butter Pecan Bluff</v>
      </c>
      <c r="G20" s="8">
        <v>9999</v>
      </c>
    </row>
  </sheetData>
  <mergeCells count="7">
    <mergeCell ref="G4:G5"/>
    <mergeCell ref="I5:J5"/>
    <mergeCell ref="I4:N4"/>
    <mergeCell ref="B4:B5"/>
    <mergeCell ref="C5:D5"/>
    <mergeCell ref="E5:F5"/>
    <mergeCell ref="C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1094-2E8A-4789-AC57-ED0ABA79E72C}">
  <dimension ref="B3:N20"/>
  <sheetViews>
    <sheetView tabSelected="1" workbookViewId="0">
      <selection activeCell="H17" sqref="H17"/>
    </sheetView>
  </sheetViews>
  <sheetFormatPr defaultRowHeight="14.5" x14ac:dyDescent="0.35"/>
  <cols>
    <col min="2" max="2" width="11.08984375" bestFit="1" customWidth="1"/>
    <col min="3" max="3" width="1.81640625" bestFit="1" customWidth="1"/>
    <col min="4" max="4" width="19.36328125" bestFit="1" customWidth="1"/>
    <col min="5" max="5" width="1.81640625" bestFit="1" customWidth="1"/>
    <col min="6" max="6" width="19.36328125" bestFit="1" customWidth="1"/>
    <col min="7" max="7" width="11.1796875" bestFit="1" customWidth="1"/>
    <col min="10" max="10" width="19.36328125" bestFit="1" customWidth="1"/>
    <col min="14" max="14" width="13.6328125" bestFit="1" customWidth="1"/>
  </cols>
  <sheetData>
    <row r="3" spans="2:14" ht="15" thickBot="1" x14ac:dyDescent="0.4"/>
    <row r="4" spans="2:14" x14ac:dyDescent="0.35">
      <c r="B4" s="13" t="s">
        <v>13</v>
      </c>
      <c r="C4" s="14" t="s">
        <v>17</v>
      </c>
      <c r="D4" s="14"/>
      <c r="E4" s="14"/>
      <c r="F4" s="14"/>
      <c r="G4" s="15" t="s">
        <v>16</v>
      </c>
      <c r="I4" s="13"/>
      <c r="J4" s="14"/>
      <c r="K4" s="14"/>
      <c r="L4" s="14"/>
      <c r="M4" s="14"/>
      <c r="N4" s="15"/>
    </row>
    <row r="5" spans="2:14" ht="15" thickBot="1" x14ac:dyDescent="0.4">
      <c r="B5" s="16"/>
      <c r="C5" s="17" t="s">
        <v>15</v>
      </c>
      <c r="D5" s="17"/>
      <c r="E5" s="18" t="s">
        <v>14</v>
      </c>
      <c r="F5" s="18"/>
      <c r="G5" s="19"/>
      <c r="I5" s="23" t="s">
        <v>18</v>
      </c>
      <c r="J5" s="12"/>
      <c r="K5" s="20" t="s">
        <v>19</v>
      </c>
      <c r="L5" s="21" t="s">
        <v>20</v>
      </c>
      <c r="M5" s="22" t="s">
        <v>21</v>
      </c>
      <c r="N5" s="24" t="s">
        <v>22</v>
      </c>
    </row>
    <row r="6" spans="2:14" x14ac:dyDescent="0.35">
      <c r="B6" s="25">
        <v>188</v>
      </c>
      <c r="C6" s="10">
        <v>0</v>
      </c>
      <c r="D6" s="10" t="str">
        <f>_xlfn.XLOOKUP(C6,$I$6:$I$13,$J$6:$J$13)</f>
        <v>Butter Pecan Bluff</v>
      </c>
      <c r="E6" s="10">
        <v>1</v>
      </c>
      <c r="F6" s="10" t="str">
        <f>_xlfn.XLOOKUP(E6,$I$6:$I$13,$J$6:$J$13)</f>
        <v>Cinnamon Swamp</v>
      </c>
      <c r="G6" s="27">
        <v>188</v>
      </c>
      <c r="I6" s="4">
        <v>0</v>
      </c>
      <c r="J6" s="3" t="s">
        <v>2</v>
      </c>
      <c r="K6" s="3">
        <f>SUMIF($E$6:$E$20,I6,$B$6:$B$20)</f>
        <v>703</v>
      </c>
      <c r="L6" s="3">
        <f>SUMIF($C$6:$C$20,I6,$B$6:$B$20)</f>
        <v>703</v>
      </c>
      <c r="M6" s="3">
        <f>K6-L6</f>
        <v>0</v>
      </c>
      <c r="N6" s="5">
        <v>0</v>
      </c>
    </row>
    <row r="7" spans="2:14" x14ac:dyDescent="0.35">
      <c r="B7" s="26">
        <v>352</v>
      </c>
      <c r="C7" s="3">
        <v>0</v>
      </c>
      <c r="D7" s="3" t="str">
        <f t="shared" ref="D7:D20" si="0">_xlfn.XLOOKUP(C7,$I$6:$I$13,$J$6:$J$13)</f>
        <v>Butter Pecan Bluff</v>
      </c>
      <c r="E7" s="3">
        <v>2</v>
      </c>
      <c r="F7" s="3" t="str">
        <f t="shared" ref="F7:F20" si="1">_xlfn.XLOOKUP(E7,$I$6:$I$13,$J$6:$J$13)</f>
        <v>Cocoa Bean Crater</v>
      </c>
      <c r="G7" s="28">
        <v>352</v>
      </c>
      <c r="I7" s="4">
        <v>1</v>
      </c>
      <c r="J7" s="3" t="s">
        <v>3</v>
      </c>
      <c r="K7" s="3">
        <f t="shared" ref="K7:K13" si="2">SUMIF($E$6:$E$20,I7,$B$6:$B$20)</f>
        <v>188</v>
      </c>
      <c r="L7" s="3">
        <f t="shared" ref="L7:L13" si="3">SUMIF($C$6:$C$20,I7,$B$6:$B$20)</f>
        <v>188</v>
      </c>
      <c r="M7" s="3">
        <f t="shared" ref="M7:M13" si="4">K7-L7</f>
        <v>0</v>
      </c>
      <c r="N7" s="5">
        <v>0</v>
      </c>
    </row>
    <row r="8" spans="2:14" x14ac:dyDescent="0.35">
      <c r="B8" s="26">
        <v>163</v>
      </c>
      <c r="C8" s="3">
        <v>0</v>
      </c>
      <c r="D8" s="3" t="str">
        <f t="shared" si="0"/>
        <v>Butter Pecan Bluff</v>
      </c>
      <c r="E8" s="3">
        <v>3</v>
      </c>
      <c r="F8" s="3" t="str">
        <f t="shared" si="1"/>
        <v>Melty Mint Mountains</v>
      </c>
      <c r="G8" s="28">
        <v>163</v>
      </c>
      <c r="I8" s="4">
        <v>2</v>
      </c>
      <c r="J8" s="3" t="s">
        <v>4</v>
      </c>
      <c r="K8" s="3">
        <f t="shared" si="2"/>
        <v>352</v>
      </c>
      <c r="L8" s="3">
        <f t="shared" si="3"/>
        <v>352</v>
      </c>
      <c r="M8" s="3">
        <f t="shared" si="4"/>
        <v>0</v>
      </c>
      <c r="N8" s="5">
        <v>0</v>
      </c>
    </row>
    <row r="9" spans="2:14" x14ac:dyDescent="0.35">
      <c r="B9" s="29">
        <v>158</v>
      </c>
      <c r="C9" s="3">
        <v>1</v>
      </c>
      <c r="D9" s="3" t="str">
        <f t="shared" si="0"/>
        <v>Cinnamon Swamp</v>
      </c>
      <c r="E9" s="3">
        <v>4</v>
      </c>
      <c r="F9" s="3" t="str">
        <f t="shared" si="1"/>
        <v>Peppermint Peninsula</v>
      </c>
      <c r="G9" s="30">
        <v>181</v>
      </c>
      <c r="I9" s="4">
        <v>3</v>
      </c>
      <c r="J9" s="3" t="s">
        <v>5</v>
      </c>
      <c r="K9" s="3">
        <f t="shared" si="2"/>
        <v>163</v>
      </c>
      <c r="L9" s="3">
        <f t="shared" si="3"/>
        <v>163</v>
      </c>
      <c r="M9" s="3">
        <f t="shared" si="4"/>
        <v>0</v>
      </c>
      <c r="N9" s="5">
        <v>0</v>
      </c>
    </row>
    <row r="10" spans="2:14" x14ac:dyDescent="0.35">
      <c r="B10" s="29">
        <v>30</v>
      </c>
      <c r="C10" s="3">
        <v>1</v>
      </c>
      <c r="D10" s="3" t="str">
        <f t="shared" si="0"/>
        <v>Cinnamon Swamp</v>
      </c>
      <c r="E10" s="3">
        <v>6</v>
      </c>
      <c r="F10" s="3" t="str">
        <f t="shared" si="1"/>
        <v>Tartberry Thicket</v>
      </c>
      <c r="G10" s="30">
        <v>73</v>
      </c>
      <c r="I10" s="4">
        <v>4</v>
      </c>
      <c r="J10" s="3" t="s">
        <v>6</v>
      </c>
      <c r="K10" s="3">
        <f t="shared" si="2"/>
        <v>273</v>
      </c>
      <c r="L10" s="3">
        <f t="shared" si="3"/>
        <v>273</v>
      </c>
      <c r="M10" s="3">
        <f t="shared" si="4"/>
        <v>0</v>
      </c>
      <c r="N10" s="5">
        <v>0</v>
      </c>
    </row>
    <row r="11" spans="2:14" x14ac:dyDescent="0.35">
      <c r="B11" s="29">
        <v>115</v>
      </c>
      <c r="C11" s="3">
        <v>2</v>
      </c>
      <c r="D11" s="3" t="str">
        <f t="shared" si="0"/>
        <v>Cocoa Bean Crater</v>
      </c>
      <c r="E11" s="3">
        <v>4</v>
      </c>
      <c r="F11" s="3" t="str">
        <f t="shared" si="1"/>
        <v>Peppermint Peninsula</v>
      </c>
      <c r="G11" s="30">
        <v>294</v>
      </c>
      <c r="I11" s="4">
        <v>5</v>
      </c>
      <c r="J11" s="3" t="s">
        <v>7</v>
      </c>
      <c r="K11" s="3">
        <f t="shared" si="2"/>
        <v>72</v>
      </c>
      <c r="L11" s="3">
        <f t="shared" si="3"/>
        <v>72</v>
      </c>
      <c r="M11" s="3">
        <f t="shared" si="4"/>
        <v>0</v>
      </c>
      <c r="N11" s="5">
        <v>0</v>
      </c>
    </row>
    <row r="12" spans="2:14" x14ac:dyDescent="0.35">
      <c r="B12" s="26">
        <v>72</v>
      </c>
      <c r="C12" s="3">
        <v>2</v>
      </c>
      <c r="D12" s="3" t="str">
        <f t="shared" si="0"/>
        <v>Cocoa Bean Crater</v>
      </c>
      <c r="E12" s="3">
        <v>5</v>
      </c>
      <c r="F12" s="3" t="str">
        <f t="shared" si="1"/>
        <v>Tangerine Taffy Tropics</v>
      </c>
      <c r="G12" s="28">
        <v>72</v>
      </c>
      <c r="I12" s="4">
        <v>6</v>
      </c>
      <c r="J12" s="3" t="s">
        <v>8</v>
      </c>
      <c r="K12" s="3">
        <f t="shared" si="2"/>
        <v>358</v>
      </c>
      <c r="L12" s="3">
        <f t="shared" si="3"/>
        <v>358</v>
      </c>
      <c r="M12" s="3">
        <f t="shared" si="4"/>
        <v>0</v>
      </c>
      <c r="N12" s="5">
        <v>0</v>
      </c>
    </row>
    <row r="13" spans="2:14" ht="15" thickBot="1" x14ac:dyDescent="0.4">
      <c r="B13" s="26">
        <v>165</v>
      </c>
      <c r="C13" s="3">
        <v>2</v>
      </c>
      <c r="D13" s="3" t="str">
        <f t="shared" si="0"/>
        <v>Cocoa Bean Crater</v>
      </c>
      <c r="E13" s="3">
        <v>6</v>
      </c>
      <c r="F13" s="3" t="str">
        <f t="shared" si="1"/>
        <v>Tartberry Thicket</v>
      </c>
      <c r="G13" s="28">
        <v>165</v>
      </c>
      <c r="I13" s="6">
        <v>7</v>
      </c>
      <c r="J13" s="7" t="s">
        <v>9</v>
      </c>
      <c r="K13" s="7">
        <f t="shared" si="2"/>
        <v>703</v>
      </c>
      <c r="L13" s="7">
        <f t="shared" si="3"/>
        <v>703</v>
      </c>
      <c r="M13" s="7">
        <f t="shared" si="4"/>
        <v>0</v>
      </c>
      <c r="N13" s="8">
        <v>0</v>
      </c>
    </row>
    <row r="14" spans="2:14" x14ac:dyDescent="0.35">
      <c r="B14" s="29">
        <v>0</v>
      </c>
      <c r="C14" s="3">
        <v>3</v>
      </c>
      <c r="D14" s="3" t="str">
        <f>_xlfn.XLOOKUP(C14,$I$6:$I$13,$J$6:$J$13)</f>
        <v>Melty Mint Mountains</v>
      </c>
      <c r="E14" s="3">
        <v>4</v>
      </c>
      <c r="F14" s="3" t="str">
        <f t="shared" si="1"/>
        <v>Peppermint Peninsula</v>
      </c>
      <c r="G14" s="30">
        <v>250</v>
      </c>
    </row>
    <row r="15" spans="2:14" ht="15" thickBot="1" x14ac:dyDescent="0.4">
      <c r="B15" s="29">
        <v>163</v>
      </c>
      <c r="C15" s="3">
        <v>3</v>
      </c>
      <c r="D15" s="3" t="str">
        <f t="shared" si="0"/>
        <v>Melty Mint Mountains</v>
      </c>
      <c r="E15" s="3">
        <v>6</v>
      </c>
      <c r="F15" s="3" t="str">
        <f t="shared" si="1"/>
        <v>Tartberry Thicket</v>
      </c>
      <c r="G15" s="30">
        <v>173</v>
      </c>
    </row>
    <row r="16" spans="2:14" x14ac:dyDescent="0.35">
      <c r="B16" s="26">
        <v>273</v>
      </c>
      <c r="C16" s="3">
        <v>4</v>
      </c>
      <c r="D16" s="3" t="str">
        <f t="shared" si="0"/>
        <v>Peppermint Peninsula</v>
      </c>
      <c r="E16" s="3">
        <v>7</v>
      </c>
      <c r="F16" s="3" t="str">
        <f t="shared" si="1"/>
        <v>Turkish Delight Tundra</v>
      </c>
      <c r="G16" s="28">
        <v>273</v>
      </c>
      <c r="J16" s="1" t="s">
        <v>23</v>
      </c>
    </row>
    <row r="17" spans="2:10" ht="15" thickBot="1" x14ac:dyDescent="0.4">
      <c r="B17" s="29">
        <v>72</v>
      </c>
      <c r="C17" s="3">
        <v>5</v>
      </c>
      <c r="D17" s="3" t="str">
        <f t="shared" si="0"/>
        <v>Tangerine Taffy Tropics</v>
      </c>
      <c r="E17" s="3">
        <v>7</v>
      </c>
      <c r="F17" s="3" t="str">
        <f t="shared" si="1"/>
        <v>Turkish Delight Tundra</v>
      </c>
      <c r="G17" s="30">
        <v>469</v>
      </c>
      <c r="J17" s="2">
        <f>B20</f>
        <v>703</v>
      </c>
    </row>
    <row r="18" spans="2:10" x14ac:dyDescent="0.35">
      <c r="B18" s="29">
        <v>0</v>
      </c>
      <c r="C18" s="3">
        <v>5</v>
      </c>
      <c r="D18" s="3" t="str">
        <f t="shared" si="0"/>
        <v>Tangerine Taffy Tropics</v>
      </c>
      <c r="E18" s="3">
        <v>4</v>
      </c>
      <c r="F18" s="3" t="str">
        <f t="shared" si="1"/>
        <v>Peppermint Peninsula</v>
      </c>
      <c r="G18" s="30">
        <v>205</v>
      </c>
    </row>
    <row r="19" spans="2:10" x14ac:dyDescent="0.35">
      <c r="B19" s="29">
        <v>358</v>
      </c>
      <c r="C19" s="3">
        <v>6</v>
      </c>
      <c r="D19" s="3" t="str">
        <f t="shared" si="0"/>
        <v>Tartberry Thicket</v>
      </c>
      <c r="E19" s="3">
        <v>7</v>
      </c>
      <c r="F19" s="3" t="str">
        <f t="shared" si="1"/>
        <v>Turkish Delight Tundra</v>
      </c>
      <c r="G19" s="30">
        <v>459</v>
      </c>
    </row>
    <row r="20" spans="2:10" ht="15" thickBot="1" x14ac:dyDescent="0.4">
      <c r="B20" s="31">
        <v>703</v>
      </c>
      <c r="C20" s="7">
        <v>7</v>
      </c>
      <c r="D20" s="7" t="str">
        <f t="shared" si="0"/>
        <v>Turkish Delight Tundra</v>
      </c>
      <c r="E20" s="7">
        <v>0</v>
      </c>
      <c r="F20" s="7" t="str">
        <f t="shared" si="1"/>
        <v>Butter Pecan Bluff</v>
      </c>
      <c r="G20" s="32">
        <v>9999</v>
      </c>
    </row>
  </sheetData>
  <mergeCells count="7">
    <mergeCell ref="B4:B5"/>
    <mergeCell ref="C4:F4"/>
    <mergeCell ref="G4:G5"/>
    <mergeCell ref="I4:N4"/>
    <mergeCell ref="C5:D5"/>
    <mergeCell ref="E5:F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locations</vt:lpstr>
      <vt:lpstr>constraints</vt:lpstr>
      <vt:lpstr>Model</vt:lpstr>
      <vt:lpstr>Model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Torres Endara</dc:creator>
  <cp:lastModifiedBy>Victoria Torres Endara</cp:lastModifiedBy>
  <dcterms:created xsi:type="dcterms:W3CDTF">2025-03-26T22:18:00Z</dcterms:created>
  <dcterms:modified xsi:type="dcterms:W3CDTF">2025-03-27T12:23:40Z</dcterms:modified>
</cp:coreProperties>
</file>