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tudent\Desktop\GSCM 330\"/>
    </mc:Choice>
  </mc:AlternateContent>
  <xr:revisionPtr revIDLastSave="0" documentId="8_{FB7EF405-01E2-4051-A014-9441ABFB5A26}" xr6:coauthVersionLast="47" xr6:coauthVersionMax="47" xr10:uidLastSave="{00000000-0000-0000-0000-000000000000}"/>
  <bookViews>
    <workbookView xWindow="-110" yWindow="-110" windowWidth="19420" windowHeight="11500" activeTab="4" xr2:uid="{52C70BDF-4C33-46A5-9E32-89E2B04F6A7D}"/>
  </bookViews>
  <sheets>
    <sheet name="Location" sheetId="1" r:id="rId1"/>
    <sheet name="Transportation" sheetId="2" r:id="rId2"/>
    <sheet name="Model" sheetId="3" r:id="rId3"/>
    <sheet name="Model W" sheetId="5" r:id="rId4"/>
    <sheet name="5-1" sheetId="4" r:id="rId5"/>
  </sheets>
  <definedNames>
    <definedName name="solver_adj" localSheetId="4" hidden="1">'5-1'!$B$4:$B$15</definedName>
    <definedName name="solver_adj" localSheetId="2" hidden="1">Model!$B$3:$B$17</definedName>
    <definedName name="solver_adj" localSheetId="3" hidden="1">'Model W'!$B$3:$B$17</definedName>
    <definedName name="solver_cvg" localSheetId="4" hidden="1">0.0001</definedName>
    <definedName name="solver_cvg" localSheetId="2" hidden="1">0.0001</definedName>
    <definedName name="solver_cvg" localSheetId="3" hidden="1">0.0001</definedName>
    <definedName name="solver_drv" localSheetId="4" hidden="1">1</definedName>
    <definedName name="solver_drv" localSheetId="2" hidden="1">1</definedName>
    <definedName name="solver_drv" localSheetId="3" hidden="1">1</definedName>
    <definedName name="solver_eng" localSheetId="4" hidden="1">2</definedName>
    <definedName name="solver_eng" localSheetId="2" hidden="1">2</definedName>
    <definedName name="solver_eng" localSheetId="3" hidden="1">2</definedName>
    <definedName name="solver_est" localSheetId="4" hidden="1">1</definedName>
    <definedName name="solver_est" localSheetId="2" hidden="1">1</definedName>
    <definedName name="solver_est" localSheetId="3" hidden="1">1</definedName>
    <definedName name="solver_itr" localSheetId="4" hidden="1">2147483647</definedName>
    <definedName name="solver_itr" localSheetId="2" hidden="1">2147483647</definedName>
    <definedName name="solver_itr" localSheetId="3" hidden="1">2147483647</definedName>
    <definedName name="solver_lhs1" localSheetId="4" hidden="1">'5-1'!$B$4:$B$15</definedName>
    <definedName name="solver_lhs1" localSheetId="2" hidden="1">Model!$B$3:$B$17</definedName>
    <definedName name="solver_lhs1" localSheetId="3" hidden="1">'Model W'!$B$3:$B$17</definedName>
    <definedName name="solver_lhs2" localSheetId="4" hidden="1">'5-1'!$L$4:$L$10</definedName>
    <definedName name="solver_lhs2" localSheetId="2" hidden="1">Model!$M$3:$M$11</definedName>
    <definedName name="solver_lhs2" localSheetId="3" hidden="1">'Model W'!$M$3:$M$11</definedName>
    <definedName name="solver_mip" localSheetId="4" hidden="1">2147483647</definedName>
    <definedName name="solver_mip" localSheetId="2" hidden="1">2147483647</definedName>
    <definedName name="solver_mip" localSheetId="3" hidden="1">2147483647</definedName>
    <definedName name="solver_mni" localSheetId="4" hidden="1">30</definedName>
    <definedName name="solver_mni" localSheetId="2" hidden="1">30</definedName>
    <definedName name="solver_mni" localSheetId="3" hidden="1">30</definedName>
    <definedName name="solver_mrt" localSheetId="4" hidden="1">0.075</definedName>
    <definedName name="solver_mrt" localSheetId="2" hidden="1">0.075</definedName>
    <definedName name="solver_mrt" localSheetId="3" hidden="1">0.075</definedName>
    <definedName name="solver_msl" localSheetId="4" hidden="1">2</definedName>
    <definedName name="solver_msl" localSheetId="2" hidden="1">2</definedName>
    <definedName name="solver_msl" localSheetId="3" hidden="1">2</definedName>
    <definedName name="solver_neg" localSheetId="4" hidden="1">1</definedName>
    <definedName name="solver_neg" localSheetId="2" hidden="1">1</definedName>
    <definedName name="solver_neg" localSheetId="3" hidden="1">1</definedName>
    <definedName name="solver_nod" localSheetId="4" hidden="1">2147483647</definedName>
    <definedName name="solver_nod" localSheetId="2" hidden="1">2147483647</definedName>
    <definedName name="solver_nod" localSheetId="3" hidden="1">2147483647</definedName>
    <definedName name="solver_num" localSheetId="4" hidden="1">2</definedName>
    <definedName name="solver_num" localSheetId="2" hidden="1">2</definedName>
    <definedName name="solver_num" localSheetId="3" hidden="1">2</definedName>
    <definedName name="solver_nwt" localSheetId="4" hidden="1">1</definedName>
    <definedName name="solver_nwt" localSheetId="2" hidden="1">1</definedName>
    <definedName name="solver_nwt" localSheetId="3" hidden="1">1</definedName>
    <definedName name="solver_opt" localSheetId="4" hidden="1">'5-1'!$L$13</definedName>
    <definedName name="solver_opt" localSheetId="2" hidden="1">Model!$J$15</definedName>
    <definedName name="solver_opt" localSheetId="3" hidden="1">'Model W'!$J$15</definedName>
    <definedName name="solver_pre" localSheetId="4" hidden="1">0.000001</definedName>
    <definedName name="solver_pre" localSheetId="2" hidden="1">0.000001</definedName>
    <definedName name="solver_pre" localSheetId="3" hidden="1">0.000001</definedName>
    <definedName name="solver_rbv" localSheetId="4" hidden="1">1</definedName>
    <definedName name="solver_rbv" localSheetId="2" hidden="1">1</definedName>
    <definedName name="solver_rbv" localSheetId="3" hidden="1">1</definedName>
    <definedName name="solver_rel1" localSheetId="4" hidden="1">3</definedName>
    <definedName name="solver_rel1" localSheetId="2" hidden="1">3</definedName>
    <definedName name="solver_rel1" localSheetId="3" hidden="1">3</definedName>
    <definedName name="solver_rel2" localSheetId="4" hidden="1">3</definedName>
    <definedName name="solver_rel2" localSheetId="2" hidden="1">3</definedName>
    <definedName name="solver_rel2" localSheetId="3" hidden="1">3</definedName>
    <definedName name="solver_rhs1" localSheetId="4" hidden="1">0</definedName>
    <definedName name="solver_rhs1" localSheetId="2" hidden="1">0</definedName>
    <definedName name="solver_rhs1" localSheetId="3" hidden="1">0</definedName>
    <definedName name="solver_rhs2" localSheetId="4" hidden="1">'5-1'!$M$4:$M$10</definedName>
    <definedName name="solver_rhs2" localSheetId="2" hidden="1">Model!$N$3:$N$11</definedName>
    <definedName name="solver_rhs2" localSheetId="3" hidden="1">'Model W'!$N$3:$N$11</definedName>
    <definedName name="solver_rlx" localSheetId="4" hidden="1">2</definedName>
    <definedName name="solver_rlx" localSheetId="2" hidden="1">2</definedName>
    <definedName name="solver_rlx" localSheetId="3" hidden="1">2</definedName>
    <definedName name="solver_rsd" localSheetId="4" hidden="1">0</definedName>
    <definedName name="solver_rsd" localSheetId="2" hidden="1">0</definedName>
    <definedName name="solver_rsd" localSheetId="3" hidden="1">0</definedName>
    <definedName name="solver_scl" localSheetId="4" hidden="1">1</definedName>
    <definedName name="solver_scl" localSheetId="2" hidden="1">1</definedName>
    <definedName name="solver_scl" localSheetId="3" hidden="1">1</definedName>
    <definedName name="solver_sho" localSheetId="4" hidden="1">2</definedName>
    <definedName name="solver_sho" localSheetId="2" hidden="1">2</definedName>
    <definedName name="solver_sho" localSheetId="3" hidden="1">2</definedName>
    <definedName name="solver_ssz" localSheetId="4" hidden="1">100</definedName>
    <definedName name="solver_ssz" localSheetId="2" hidden="1">100</definedName>
    <definedName name="solver_ssz" localSheetId="3" hidden="1">100</definedName>
    <definedName name="solver_tim" localSheetId="4" hidden="1">2147483647</definedName>
    <definedName name="solver_tim" localSheetId="2" hidden="1">2147483647</definedName>
    <definedName name="solver_tim" localSheetId="3" hidden="1">2147483647</definedName>
    <definedName name="solver_tol" localSheetId="4" hidden="1">0.01</definedName>
    <definedName name="solver_tol" localSheetId="2" hidden="1">0.01</definedName>
    <definedName name="solver_tol" localSheetId="3" hidden="1">0.01</definedName>
    <definedName name="solver_typ" localSheetId="4" hidden="1">2</definedName>
    <definedName name="solver_typ" localSheetId="2" hidden="1">2</definedName>
    <definedName name="solver_typ" localSheetId="3" hidden="1">2</definedName>
    <definedName name="solver_val" localSheetId="4" hidden="1">0</definedName>
    <definedName name="solver_val" localSheetId="2" hidden="1">0</definedName>
    <definedName name="solver_val" localSheetId="3" hidden="1">0</definedName>
    <definedName name="solver_ver" localSheetId="4" hidden="1">3</definedName>
    <definedName name="solver_ver" localSheetId="2" hidden="1">3</definedName>
    <definedName name="solver_ver" localSheetId="3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3" i="4" l="1"/>
  <c r="L3" i="3"/>
  <c r="K4" i="3"/>
  <c r="K5" i="3"/>
  <c r="K6" i="3"/>
  <c r="K7" i="3"/>
  <c r="K8" i="3"/>
  <c r="K9" i="3"/>
  <c r="K10" i="3"/>
  <c r="K11" i="3"/>
  <c r="K3" i="3"/>
  <c r="L4" i="3"/>
  <c r="L5" i="3"/>
  <c r="L6" i="3"/>
  <c r="L7" i="3"/>
  <c r="L8" i="3"/>
  <c r="L9" i="3"/>
  <c r="L10" i="3"/>
  <c r="L11" i="3"/>
  <c r="F17" i="5"/>
  <c r="D17" i="5"/>
  <c r="F16" i="5"/>
  <c r="D16" i="5"/>
  <c r="J15" i="5"/>
  <c r="F15" i="5"/>
  <c r="D15" i="5"/>
  <c r="F14" i="5"/>
  <c r="D14" i="5"/>
  <c r="F13" i="5"/>
  <c r="D13" i="5"/>
  <c r="F12" i="5"/>
  <c r="D12" i="5"/>
  <c r="L11" i="5"/>
  <c r="K11" i="5"/>
  <c r="F11" i="5"/>
  <c r="D11" i="5"/>
  <c r="L10" i="5"/>
  <c r="K10" i="5"/>
  <c r="F10" i="5"/>
  <c r="D10" i="5"/>
  <c r="L9" i="5"/>
  <c r="K9" i="5"/>
  <c r="F9" i="5"/>
  <c r="D9" i="5"/>
  <c r="L8" i="5"/>
  <c r="K8" i="5"/>
  <c r="F8" i="5"/>
  <c r="D8" i="5"/>
  <c r="L7" i="5"/>
  <c r="K7" i="5"/>
  <c r="F7" i="5"/>
  <c r="D7" i="5"/>
  <c r="L6" i="5"/>
  <c r="K6" i="5"/>
  <c r="F6" i="5"/>
  <c r="D6" i="5"/>
  <c r="L5" i="5"/>
  <c r="K5" i="5"/>
  <c r="F5" i="5"/>
  <c r="D5" i="5"/>
  <c r="L4" i="5"/>
  <c r="K4" i="5"/>
  <c r="F4" i="5"/>
  <c r="D4" i="5"/>
  <c r="L3" i="5"/>
  <c r="K3" i="5"/>
  <c r="F3" i="5"/>
  <c r="D3" i="5"/>
  <c r="M3" i="3" l="1"/>
  <c r="M10" i="5"/>
  <c r="M9" i="5"/>
  <c r="M8" i="5"/>
  <c r="M5" i="5"/>
  <c r="M7" i="5"/>
  <c r="M11" i="5"/>
  <c r="M6" i="5"/>
  <c r="M4" i="5"/>
  <c r="M3" i="5"/>
  <c r="K5" i="4"/>
  <c r="K6" i="4"/>
  <c r="K7" i="4"/>
  <c r="K8" i="4"/>
  <c r="K9" i="4"/>
  <c r="K10" i="4"/>
  <c r="K4" i="4"/>
  <c r="F5" i="4"/>
  <c r="F6" i="4"/>
  <c r="F7" i="4"/>
  <c r="F8" i="4"/>
  <c r="F9" i="4"/>
  <c r="F10" i="4"/>
  <c r="F11" i="4"/>
  <c r="F12" i="4"/>
  <c r="F13" i="4"/>
  <c r="F14" i="4"/>
  <c r="F15" i="4"/>
  <c r="F4" i="4"/>
  <c r="J5" i="4"/>
  <c r="J6" i="4"/>
  <c r="J7" i="4"/>
  <c r="J8" i="4"/>
  <c r="J9" i="4"/>
  <c r="L9" i="4" s="1"/>
  <c r="J10" i="4"/>
  <c r="L10" i="4" s="1"/>
  <c r="J4" i="4"/>
  <c r="L4" i="4" s="1"/>
  <c r="J15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3" i="3"/>
  <c r="L8" i="4" l="1"/>
  <c r="L7" i="4"/>
  <c r="L6" i="4"/>
  <c r="L5" i="4"/>
  <c r="M8" i="3"/>
  <c r="M11" i="3"/>
  <c r="M7" i="3"/>
  <c r="M6" i="3"/>
  <c r="M5" i="3"/>
  <c r="M4" i="3"/>
  <c r="M10" i="3"/>
  <c r="M9" i="3"/>
</calcChain>
</file>

<file path=xl/sharedStrings.xml><?xml version="1.0" encoding="utf-8"?>
<sst xmlns="http://schemas.openxmlformats.org/spreadsheetml/2006/main" count="76" uniqueCount="33">
  <si>
    <t>location_id</t>
  </si>
  <si>
    <t>location_name</t>
  </si>
  <si>
    <t>gumdrop_requirement</t>
  </si>
  <si>
    <t>loc_type</t>
  </si>
  <si>
    <t>Butter Pecan Bluff</t>
  </si>
  <si>
    <t>warehouse</t>
  </si>
  <si>
    <t>Caramel Corn Caverns</t>
  </si>
  <si>
    <t>Cinnamon Swamp</t>
  </si>
  <si>
    <t>Cocoa Bean Crater</t>
  </si>
  <si>
    <t>retail</t>
  </si>
  <si>
    <t>Melty Mint Mountains</t>
  </si>
  <si>
    <t>Peppermint Parlor</t>
  </si>
  <si>
    <t>Taffy Tundra</t>
  </si>
  <si>
    <t>Tangerine Taffy Tropics</t>
  </si>
  <si>
    <t>Toffee Town</t>
  </si>
  <si>
    <t>from</t>
  </si>
  <si>
    <t>to</t>
  </si>
  <si>
    <t>cost_per_mile</t>
  </si>
  <si>
    <t>Ship</t>
  </si>
  <si>
    <t>From</t>
  </si>
  <si>
    <t>To</t>
  </si>
  <si>
    <t>Unit Cost</t>
  </si>
  <si>
    <t xml:space="preserve">Notes </t>
  </si>
  <si>
    <t>Inflow</t>
  </si>
  <si>
    <t>Ouflow</t>
  </si>
  <si>
    <t>Net flow</t>
  </si>
  <si>
    <t>Supply/Demand</t>
  </si>
  <si>
    <t>Objective Function</t>
  </si>
  <si>
    <t>Nodes</t>
  </si>
  <si>
    <t>Outflow</t>
  </si>
  <si>
    <t>Net Flow</t>
  </si>
  <si>
    <t>Unit</t>
  </si>
  <si>
    <t>Total Transportation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</si>
</sst>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44" formatCode="_(&quot;$&quot;* #,##0.00_);_(&quot;$&quot;* \(#,##0.00\);_(&quot;$&quot;* &quot;-&quot;??_);_(@_)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rgb="FFFFFF0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6" fontId="0" fillId="0" borderId="11" xfId="0" applyNumberFormat="1" applyBorder="1"/>
    <xf numFmtId="0" fontId="0" fillId="0" borderId="12" xfId="0" applyBorder="1"/>
    <xf numFmtId="0" fontId="0" fillId="0" borderId="13" xfId="0" applyBorder="1"/>
    <xf numFmtId="6" fontId="0" fillId="0" borderId="14" xfId="0" applyNumberFormat="1" applyBorder="1"/>
    <xf numFmtId="0" fontId="0" fillId="0" borderId="11" xfId="0" applyBorder="1"/>
    <xf numFmtId="0" fontId="0" fillId="0" borderId="14" xfId="0" applyBorder="1"/>
    <xf numFmtId="0" fontId="2" fillId="2" borderId="7" xfId="0" applyFont="1" applyFill="1" applyBorder="1"/>
    <xf numFmtId="0" fontId="2" fillId="3" borderId="8" xfId="0" applyFont="1" applyFill="1" applyBorder="1"/>
    <xf numFmtId="0" fontId="2" fillId="5" borderId="9" xfId="0" applyFont="1" applyFill="1" applyBorder="1"/>
    <xf numFmtId="0" fontId="2" fillId="3" borderId="15" xfId="0" applyFont="1" applyFill="1" applyBorder="1" applyAlignment="1">
      <alignment horizontal="center"/>
    </xf>
    <xf numFmtId="0" fontId="2" fillId="3" borderId="16" xfId="0" applyFont="1" applyFill="1" applyBorder="1" applyAlignment="1">
      <alignment horizontal="center"/>
    </xf>
    <xf numFmtId="0" fontId="2" fillId="4" borderId="15" xfId="0" applyFont="1" applyFill="1" applyBorder="1" applyAlignment="1">
      <alignment horizontal="center"/>
    </xf>
    <xf numFmtId="0" fontId="2" fillId="4" borderId="16" xfId="0" applyFont="1" applyFill="1" applyBorder="1" applyAlignment="1">
      <alignment horizontal="center"/>
    </xf>
    <xf numFmtId="0" fontId="2" fillId="4" borderId="7" xfId="0" applyFont="1" applyFill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44" fontId="0" fillId="0" borderId="9" xfId="1" applyFont="1" applyBorder="1"/>
    <xf numFmtId="44" fontId="0" fillId="0" borderId="11" xfId="1" applyFont="1" applyBorder="1"/>
    <xf numFmtId="44" fontId="0" fillId="0" borderId="14" xfId="1" applyFont="1" applyBorder="1"/>
    <xf numFmtId="44" fontId="0" fillId="8" borderId="24" xfId="1" applyFont="1" applyFill="1" applyBorder="1"/>
    <xf numFmtId="0" fontId="2" fillId="6" borderId="20" xfId="0" applyFont="1" applyFill="1" applyBorder="1"/>
    <xf numFmtId="0" fontId="2" fillId="3" borderId="21" xfId="0" applyFont="1" applyFill="1" applyBorder="1" applyAlignment="1">
      <alignment horizontal="center"/>
    </xf>
    <xf numFmtId="0" fontId="2" fillId="3" borderId="22" xfId="0" applyFont="1" applyFill="1" applyBorder="1" applyAlignment="1">
      <alignment horizontal="center"/>
    </xf>
    <xf numFmtId="0" fontId="2" fillId="7" borderId="21" xfId="0" applyFont="1" applyFill="1" applyBorder="1" applyAlignment="1">
      <alignment horizontal="center"/>
    </xf>
    <xf numFmtId="0" fontId="2" fillId="7" borderId="22" xfId="0" applyFont="1" applyFill="1" applyBorder="1" applyAlignment="1">
      <alignment horizontal="center"/>
    </xf>
    <xf numFmtId="0" fontId="2" fillId="5" borderId="23" xfId="0" applyFont="1" applyFill="1" applyBorder="1"/>
    <xf numFmtId="0" fontId="2" fillId="7" borderId="20" xfId="0" applyFont="1" applyFill="1" applyBorder="1"/>
    <xf numFmtId="0" fontId="2" fillId="3" borderId="25" xfId="0" applyFont="1" applyFill="1" applyBorder="1"/>
    <xf numFmtId="0" fontId="2" fillId="0" borderId="26" xfId="0" applyFont="1" applyBorder="1"/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4" fontId="0" fillId="8" borderId="6" xfId="1" applyFon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CCF8EC-09BF-4588-87E3-362281690AFA}">
  <dimension ref="A1:J16"/>
  <sheetViews>
    <sheetView workbookViewId="0">
      <selection activeCell="C17" sqref="C17"/>
    </sheetView>
  </sheetViews>
  <sheetFormatPr defaultRowHeight="14.5" x14ac:dyDescent="0.35"/>
  <cols>
    <col min="1" max="1" width="9.6328125" bestFit="1" customWidth="1"/>
    <col min="2" max="2" width="19.36328125" bestFit="1" customWidth="1"/>
    <col min="3" max="3" width="18.81640625" bestFit="1" customWidth="1"/>
    <col min="4" max="4" width="9.6328125" bestFit="1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H1" t="s">
        <v>15</v>
      </c>
      <c r="I1" t="s">
        <v>16</v>
      </c>
      <c r="J1" t="s">
        <v>17</v>
      </c>
    </row>
    <row r="2" spans="1:10" x14ac:dyDescent="0.35">
      <c r="A2">
        <v>0</v>
      </c>
      <c r="B2" t="s">
        <v>4</v>
      </c>
      <c r="C2">
        <v>288</v>
      </c>
      <c r="D2" t="s">
        <v>5</v>
      </c>
      <c r="H2">
        <v>0</v>
      </c>
      <c r="I2">
        <v>5</v>
      </c>
      <c r="J2">
        <v>26</v>
      </c>
    </row>
    <row r="3" spans="1:10" x14ac:dyDescent="0.35">
      <c r="A3">
        <v>1</v>
      </c>
      <c r="B3" t="s">
        <v>6</v>
      </c>
      <c r="C3">
        <v>288</v>
      </c>
      <c r="D3" t="s">
        <v>5</v>
      </c>
      <c r="H3">
        <v>1</v>
      </c>
      <c r="I3">
        <v>8</v>
      </c>
      <c r="J3">
        <v>31</v>
      </c>
    </row>
    <row r="4" spans="1:10" x14ac:dyDescent="0.35">
      <c r="A4">
        <v>2</v>
      </c>
      <c r="B4" t="s">
        <v>7</v>
      </c>
      <c r="C4">
        <v>324</v>
      </c>
      <c r="D4" t="s">
        <v>5</v>
      </c>
      <c r="H4">
        <v>2</v>
      </c>
      <c r="I4">
        <v>5</v>
      </c>
      <c r="J4">
        <v>26</v>
      </c>
    </row>
    <row r="5" spans="1:10" x14ac:dyDescent="0.35">
      <c r="A5">
        <v>3</v>
      </c>
      <c r="B5" t="s">
        <v>8</v>
      </c>
      <c r="C5">
        <v>291</v>
      </c>
      <c r="D5" t="s">
        <v>9</v>
      </c>
      <c r="H5">
        <v>2</v>
      </c>
      <c r="I5">
        <v>7</v>
      </c>
      <c r="J5">
        <v>49</v>
      </c>
    </row>
    <row r="6" spans="1:10" x14ac:dyDescent="0.35">
      <c r="A6">
        <v>4</v>
      </c>
      <c r="B6" t="s">
        <v>10</v>
      </c>
      <c r="C6">
        <v>145</v>
      </c>
      <c r="D6" t="s">
        <v>9</v>
      </c>
      <c r="H6">
        <v>2</v>
      </c>
      <c r="I6">
        <v>8</v>
      </c>
      <c r="J6">
        <v>28</v>
      </c>
    </row>
    <row r="7" spans="1:10" x14ac:dyDescent="0.35">
      <c r="A7">
        <v>5</v>
      </c>
      <c r="B7" t="s">
        <v>11</v>
      </c>
      <c r="C7">
        <v>104</v>
      </c>
      <c r="D7" t="s">
        <v>9</v>
      </c>
      <c r="H7">
        <v>3</v>
      </c>
      <c r="I7">
        <v>5</v>
      </c>
      <c r="J7">
        <v>38</v>
      </c>
    </row>
    <row r="8" spans="1:10" x14ac:dyDescent="0.35">
      <c r="A8">
        <v>6</v>
      </c>
      <c r="B8" t="s">
        <v>12</v>
      </c>
      <c r="C8">
        <v>125</v>
      </c>
      <c r="D8" t="s">
        <v>9</v>
      </c>
      <c r="H8">
        <v>3</v>
      </c>
      <c r="I8">
        <v>8</v>
      </c>
      <c r="J8">
        <v>46</v>
      </c>
    </row>
    <row r="9" spans="1:10" x14ac:dyDescent="0.35">
      <c r="A9">
        <v>7</v>
      </c>
      <c r="B9" t="s">
        <v>13</v>
      </c>
      <c r="C9">
        <v>208</v>
      </c>
      <c r="D9" t="s">
        <v>9</v>
      </c>
      <c r="H9">
        <v>4</v>
      </c>
      <c r="I9">
        <v>6</v>
      </c>
      <c r="J9">
        <v>26</v>
      </c>
    </row>
    <row r="10" spans="1:10" x14ac:dyDescent="0.35">
      <c r="A10">
        <v>8</v>
      </c>
      <c r="B10" t="s">
        <v>14</v>
      </c>
      <c r="C10">
        <v>127</v>
      </c>
      <c r="D10" t="s">
        <v>9</v>
      </c>
      <c r="H10">
        <v>5</v>
      </c>
      <c r="I10">
        <v>6</v>
      </c>
      <c r="J10">
        <v>29</v>
      </c>
    </row>
    <row r="11" spans="1:10" x14ac:dyDescent="0.35">
      <c r="H11">
        <v>5</v>
      </c>
      <c r="I11">
        <v>7</v>
      </c>
      <c r="J11">
        <v>39</v>
      </c>
    </row>
    <row r="12" spans="1:10" x14ac:dyDescent="0.35">
      <c r="H12">
        <v>7</v>
      </c>
      <c r="I12">
        <v>3</v>
      </c>
      <c r="J12">
        <v>40</v>
      </c>
    </row>
    <row r="13" spans="1:10" x14ac:dyDescent="0.35">
      <c r="H13">
        <v>7</v>
      </c>
      <c r="I13">
        <v>6</v>
      </c>
      <c r="J13">
        <v>26</v>
      </c>
    </row>
    <row r="14" spans="1:10" x14ac:dyDescent="0.35">
      <c r="H14">
        <v>7</v>
      </c>
      <c r="I14">
        <v>8</v>
      </c>
      <c r="J14">
        <v>28</v>
      </c>
    </row>
    <row r="15" spans="1:10" x14ac:dyDescent="0.35">
      <c r="H15">
        <v>8</v>
      </c>
      <c r="I15">
        <v>4</v>
      </c>
      <c r="J15">
        <v>31</v>
      </c>
    </row>
    <row r="16" spans="1:10" x14ac:dyDescent="0.35">
      <c r="H16">
        <v>8</v>
      </c>
      <c r="I16">
        <v>7</v>
      </c>
      <c r="J16">
        <v>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92948-DDF5-448B-BA42-5FBAA37D3AF1}">
  <dimension ref="A1:C16"/>
  <sheetViews>
    <sheetView workbookViewId="0">
      <selection activeCell="F13" sqref="F13"/>
    </sheetView>
  </sheetViews>
  <sheetFormatPr defaultRowHeight="14.5" x14ac:dyDescent="0.35"/>
  <sheetData>
    <row r="1" spans="1:3" x14ac:dyDescent="0.35">
      <c r="A1" t="s">
        <v>15</v>
      </c>
      <c r="B1" t="s">
        <v>16</v>
      </c>
      <c r="C1" t="s">
        <v>17</v>
      </c>
    </row>
    <row r="2" spans="1:3" x14ac:dyDescent="0.35">
      <c r="A2">
        <v>0</v>
      </c>
      <c r="B2">
        <v>5</v>
      </c>
      <c r="C2">
        <v>26</v>
      </c>
    </row>
    <row r="3" spans="1:3" x14ac:dyDescent="0.35">
      <c r="A3">
        <v>1</v>
      </c>
      <c r="B3">
        <v>8</v>
      </c>
      <c r="C3">
        <v>31</v>
      </c>
    </row>
    <row r="4" spans="1:3" x14ac:dyDescent="0.35">
      <c r="A4">
        <v>2</v>
      </c>
      <c r="B4">
        <v>5</v>
      </c>
      <c r="C4">
        <v>26</v>
      </c>
    </row>
    <row r="5" spans="1:3" x14ac:dyDescent="0.35">
      <c r="A5">
        <v>2</v>
      </c>
      <c r="B5">
        <v>7</v>
      </c>
      <c r="C5">
        <v>49</v>
      </c>
    </row>
    <row r="6" spans="1:3" x14ac:dyDescent="0.35">
      <c r="A6">
        <v>2</v>
      </c>
      <c r="B6">
        <v>8</v>
      </c>
      <c r="C6">
        <v>28</v>
      </c>
    </row>
    <row r="7" spans="1:3" x14ac:dyDescent="0.35">
      <c r="A7">
        <v>3</v>
      </c>
      <c r="B7">
        <v>5</v>
      </c>
      <c r="C7">
        <v>38</v>
      </c>
    </row>
    <row r="8" spans="1:3" x14ac:dyDescent="0.35">
      <c r="A8">
        <v>3</v>
      </c>
      <c r="B8">
        <v>8</v>
      </c>
      <c r="C8">
        <v>46</v>
      </c>
    </row>
    <row r="9" spans="1:3" x14ac:dyDescent="0.35">
      <c r="A9">
        <v>4</v>
      </c>
      <c r="B9">
        <v>6</v>
      </c>
      <c r="C9">
        <v>26</v>
      </c>
    </row>
    <row r="10" spans="1:3" x14ac:dyDescent="0.35">
      <c r="A10">
        <v>5</v>
      </c>
      <c r="B10">
        <v>6</v>
      </c>
      <c r="C10">
        <v>29</v>
      </c>
    </row>
    <row r="11" spans="1:3" x14ac:dyDescent="0.35">
      <c r="A11">
        <v>5</v>
      </c>
      <c r="B11">
        <v>7</v>
      </c>
      <c r="C11">
        <v>39</v>
      </c>
    </row>
    <row r="12" spans="1:3" x14ac:dyDescent="0.35">
      <c r="A12">
        <v>7</v>
      </c>
      <c r="B12">
        <v>3</v>
      </c>
      <c r="C12">
        <v>40</v>
      </c>
    </row>
    <row r="13" spans="1:3" x14ac:dyDescent="0.35">
      <c r="A13">
        <v>7</v>
      </c>
      <c r="B13">
        <v>6</v>
      </c>
      <c r="C13">
        <v>26</v>
      </c>
    </row>
    <row r="14" spans="1:3" x14ac:dyDescent="0.35">
      <c r="A14">
        <v>7</v>
      </c>
      <c r="B14">
        <v>8</v>
      </c>
      <c r="C14">
        <v>28</v>
      </c>
    </row>
    <row r="15" spans="1:3" x14ac:dyDescent="0.35">
      <c r="A15">
        <v>8</v>
      </c>
      <c r="B15">
        <v>4</v>
      </c>
      <c r="C15">
        <v>31</v>
      </c>
    </row>
    <row r="16" spans="1:3" x14ac:dyDescent="0.35">
      <c r="A16">
        <v>8</v>
      </c>
      <c r="B16">
        <v>7</v>
      </c>
      <c r="C16">
        <v>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1AF60-69B4-4285-9EE1-9F4468549FEC}">
  <dimension ref="B1:N18"/>
  <sheetViews>
    <sheetView workbookViewId="0">
      <selection activeCell="M3" sqref="M3"/>
    </sheetView>
  </sheetViews>
  <sheetFormatPr defaultRowHeight="14.5" x14ac:dyDescent="0.35"/>
  <cols>
    <col min="3" max="3" width="1.81640625" bestFit="1" customWidth="1"/>
    <col min="4" max="4" width="19.36328125" bestFit="1" customWidth="1"/>
    <col min="5" max="5" width="1.81640625" bestFit="1" customWidth="1"/>
    <col min="6" max="6" width="19.36328125" bestFit="1" customWidth="1"/>
    <col min="10" max="10" width="19.36328125" bestFit="1" customWidth="1"/>
    <col min="14" max="14" width="13.6328125" bestFit="1" customWidth="1"/>
  </cols>
  <sheetData>
    <row r="1" spans="2:14" ht="15" thickBot="1" x14ac:dyDescent="0.4"/>
    <row r="2" spans="2:14" ht="15" thickBot="1" x14ac:dyDescent="0.4">
      <c r="B2" s="30" t="s">
        <v>18</v>
      </c>
      <c r="C2" s="31" t="s">
        <v>19</v>
      </c>
      <c r="D2" s="32"/>
      <c r="E2" s="33" t="s">
        <v>20</v>
      </c>
      <c r="F2" s="34"/>
      <c r="G2" s="35" t="s">
        <v>21</v>
      </c>
      <c r="J2" s="36" t="s">
        <v>22</v>
      </c>
      <c r="K2" s="37" t="s">
        <v>23</v>
      </c>
      <c r="L2" s="37" t="s">
        <v>24</v>
      </c>
      <c r="M2" s="37" t="s">
        <v>25</v>
      </c>
      <c r="N2" s="35" t="s">
        <v>26</v>
      </c>
    </row>
    <row r="3" spans="2:14" ht="15" thickBot="1" x14ac:dyDescent="0.4">
      <c r="B3" s="5">
        <v>0</v>
      </c>
      <c r="C3" s="6">
        <v>0</v>
      </c>
      <c r="D3" s="6" t="str">
        <f>VLOOKUP(C3,$I$3:$J$11,2,0)</f>
        <v>Butter Pecan Bluff</v>
      </c>
      <c r="E3" s="6">
        <v>5</v>
      </c>
      <c r="F3" s="6" t="str">
        <f>_xlfn.XLOOKUP(E3,$I$3:$I$11,$J$3:$J$11)</f>
        <v>Peppermint Parlor</v>
      </c>
      <c r="G3" s="26">
        <v>26</v>
      </c>
      <c r="I3">
        <v>0</v>
      </c>
      <c r="J3" s="5" t="s">
        <v>4</v>
      </c>
      <c r="K3" s="6">
        <f>SUMIF($E$3:$E$17,I3,$B$3:$B$17)</f>
        <v>0</v>
      </c>
      <c r="L3" s="6">
        <f>SUMIF($C$3:$C$17,I3,$B$3:$B$17)</f>
        <v>0</v>
      </c>
      <c r="M3" s="6">
        <f>K3-L3</f>
        <v>0</v>
      </c>
      <c r="N3" s="7">
        <v>-288</v>
      </c>
    </row>
    <row r="4" spans="2:14" ht="15" thickBot="1" x14ac:dyDescent="0.4">
      <c r="B4" s="8">
        <v>0</v>
      </c>
      <c r="C4" s="1">
        <v>1</v>
      </c>
      <c r="D4" s="1" t="str">
        <f t="shared" ref="D4:D17" si="0">VLOOKUP(C4,$I$3:$J$11,2,0)</f>
        <v>Caramel Corn Caverns</v>
      </c>
      <c r="E4" s="1">
        <v>8</v>
      </c>
      <c r="F4" s="1" t="str">
        <f t="shared" ref="F4:F17" si="1">_xlfn.XLOOKUP(E4,$I$3:$I$11,$J$3:$J$11)</f>
        <v>Toffee Town</v>
      </c>
      <c r="G4" s="27">
        <v>31</v>
      </c>
      <c r="I4">
        <v>1</v>
      </c>
      <c r="J4" s="8" t="s">
        <v>6</v>
      </c>
      <c r="K4" s="6">
        <f t="shared" ref="K4:K11" si="2">SUMIF($E$3:$E$17,I4,$B$3:$B$17)</f>
        <v>0</v>
      </c>
      <c r="L4" s="6">
        <f t="shared" ref="L4:L11" si="3">SUMIF($C$3:$C$17,I4,$B$3:$B$17)</f>
        <v>0</v>
      </c>
      <c r="M4" s="1">
        <f t="shared" ref="M4:M11" si="4">K4+L4</f>
        <v>0</v>
      </c>
      <c r="N4" s="13">
        <v>-288</v>
      </c>
    </row>
    <row r="5" spans="2:14" ht="15" thickBot="1" x14ac:dyDescent="0.4">
      <c r="B5" s="8">
        <v>0</v>
      </c>
      <c r="C5" s="1">
        <v>2</v>
      </c>
      <c r="D5" s="1" t="str">
        <f t="shared" si="0"/>
        <v>Cinnamon Swamp</v>
      </c>
      <c r="E5" s="1">
        <v>5</v>
      </c>
      <c r="F5" s="1" t="str">
        <f t="shared" si="1"/>
        <v>Peppermint Parlor</v>
      </c>
      <c r="G5" s="27">
        <v>26</v>
      </c>
      <c r="I5">
        <v>2</v>
      </c>
      <c r="J5" s="8" t="s">
        <v>7</v>
      </c>
      <c r="K5" s="6">
        <f t="shared" si="2"/>
        <v>0</v>
      </c>
      <c r="L5" s="6">
        <f t="shared" si="3"/>
        <v>0</v>
      </c>
      <c r="M5" s="1">
        <f t="shared" si="4"/>
        <v>0</v>
      </c>
      <c r="N5" s="13">
        <v>-324</v>
      </c>
    </row>
    <row r="6" spans="2:14" ht="15" thickBot="1" x14ac:dyDescent="0.4">
      <c r="B6" s="8">
        <v>0</v>
      </c>
      <c r="C6" s="1">
        <v>2</v>
      </c>
      <c r="D6" s="1" t="str">
        <f t="shared" si="0"/>
        <v>Cinnamon Swamp</v>
      </c>
      <c r="E6" s="1">
        <v>7</v>
      </c>
      <c r="F6" s="1" t="str">
        <f t="shared" si="1"/>
        <v>Tangerine Taffy Tropics</v>
      </c>
      <c r="G6" s="27">
        <v>49</v>
      </c>
      <c r="I6">
        <v>3</v>
      </c>
      <c r="J6" s="8" t="s">
        <v>8</v>
      </c>
      <c r="K6" s="6">
        <f t="shared" si="2"/>
        <v>144</v>
      </c>
      <c r="L6" s="6">
        <f t="shared" si="3"/>
        <v>147</v>
      </c>
      <c r="M6" s="1">
        <f t="shared" si="4"/>
        <v>291</v>
      </c>
      <c r="N6" s="13">
        <v>291</v>
      </c>
    </row>
    <row r="7" spans="2:14" ht="15" thickBot="1" x14ac:dyDescent="0.4">
      <c r="B7" s="8">
        <v>0</v>
      </c>
      <c r="C7" s="1">
        <v>2</v>
      </c>
      <c r="D7" s="1" t="str">
        <f t="shared" si="0"/>
        <v>Cinnamon Swamp</v>
      </c>
      <c r="E7" s="1">
        <v>8</v>
      </c>
      <c r="F7" s="1" t="str">
        <f t="shared" si="1"/>
        <v>Toffee Town</v>
      </c>
      <c r="G7" s="27">
        <v>28</v>
      </c>
      <c r="I7">
        <v>4</v>
      </c>
      <c r="J7" s="8" t="s">
        <v>10</v>
      </c>
      <c r="K7" s="6">
        <f t="shared" si="2"/>
        <v>20</v>
      </c>
      <c r="L7" s="6">
        <f t="shared" si="3"/>
        <v>125</v>
      </c>
      <c r="M7" s="1">
        <f t="shared" si="4"/>
        <v>145</v>
      </c>
      <c r="N7" s="13">
        <v>145</v>
      </c>
    </row>
    <row r="8" spans="2:14" ht="15" thickBot="1" x14ac:dyDescent="0.4">
      <c r="B8" s="8">
        <v>104</v>
      </c>
      <c r="C8" s="1">
        <v>3</v>
      </c>
      <c r="D8" s="1" t="str">
        <f t="shared" si="0"/>
        <v>Cocoa Bean Crater</v>
      </c>
      <c r="E8" s="1">
        <v>5</v>
      </c>
      <c r="F8" s="1" t="str">
        <f t="shared" si="1"/>
        <v>Peppermint Parlor</v>
      </c>
      <c r="G8" s="27">
        <v>38</v>
      </c>
      <c r="I8">
        <v>5</v>
      </c>
      <c r="J8" s="8" t="s">
        <v>11</v>
      </c>
      <c r="K8" s="6">
        <f t="shared" si="2"/>
        <v>104</v>
      </c>
      <c r="L8" s="6">
        <f t="shared" si="3"/>
        <v>0</v>
      </c>
      <c r="M8" s="1">
        <f t="shared" si="4"/>
        <v>104</v>
      </c>
      <c r="N8" s="13">
        <v>104</v>
      </c>
    </row>
    <row r="9" spans="2:14" ht="15" thickBot="1" x14ac:dyDescent="0.4">
      <c r="B9" s="8">
        <v>43</v>
      </c>
      <c r="C9" s="1">
        <v>3</v>
      </c>
      <c r="D9" s="1" t="str">
        <f t="shared" si="0"/>
        <v>Cocoa Bean Crater</v>
      </c>
      <c r="E9" s="1">
        <v>8</v>
      </c>
      <c r="F9" s="1" t="str">
        <f t="shared" si="1"/>
        <v>Toffee Town</v>
      </c>
      <c r="G9" s="27">
        <v>46</v>
      </c>
      <c r="I9">
        <v>6</v>
      </c>
      <c r="J9" s="8" t="s">
        <v>12</v>
      </c>
      <c r="K9" s="6">
        <f t="shared" si="2"/>
        <v>125</v>
      </c>
      <c r="L9" s="6">
        <f t="shared" si="3"/>
        <v>0</v>
      </c>
      <c r="M9" s="1">
        <f t="shared" si="4"/>
        <v>125</v>
      </c>
      <c r="N9" s="13">
        <v>125</v>
      </c>
    </row>
    <row r="10" spans="2:14" ht="15" thickBot="1" x14ac:dyDescent="0.4">
      <c r="B10" s="8">
        <v>125</v>
      </c>
      <c r="C10" s="1">
        <v>4</v>
      </c>
      <c r="D10" s="1" t="str">
        <f t="shared" si="0"/>
        <v>Melty Mint Mountains</v>
      </c>
      <c r="E10" s="1">
        <v>6</v>
      </c>
      <c r="F10" s="1" t="str">
        <f t="shared" si="1"/>
        <v>Taffy Tundra</v>
      </c>
      <c r="G10" s="27">
        <v>26</v>
      </c>
      <c r="I10">
        <v>7</v>
      </c>
      <c r="J10" s="8" t="s">
        <v>13</v>
      </c>
      <c r="K10" s="6">
        <f t="shared" si="2"/>
        <v>0</v>
      </c>
      <c r="L10" s="6">
        <f t="shared" si="3"/>
        <v>208</v>
      </c>
      <c r="M10" s="1">
        <f t="shared" si="4"/>
        <v>208</v>
      </c>
      <c r="N10" s="13">
        <v>208</v>
      </c>
    </row>
    <row r="11" spans="2:14" ht="15" thickBot="1" x14ac:dyDescent="0.4">
      <c r="B11" s="8">
        <v>0</v>
      </c>
      <c r="C11" s="1">
        <v>5</v>
      </c>
      <c r="D11" s="1" t="str">
        <f t="shared" si="0"/>
        <v>Peppermint Parlor</v>
      </c>
      <c r="E11" s="1">
        <v>6</v>
      </c>
      <c r="F11" s="1" t="str">
        <f t="shared" si="1"/>
        <v>Taffy Tundra</v>
      </c>
      <c r="G11" s="27">
        <v>29</v>
      </c>
      <c r="I11">
        <v>8</v>
      </c>
      <c r="J11" s="10" t="s">
        <v>14</v>
      </c>
      <c r="K11" s="6">
        <f t="shared" si="2"/>
        <v>107</v>
      </c>
      <c r="L11" s="6">
        <f t="shared" si="3"/>
        <v>20</v>
      </c>
      <c r="M11" s="11">
        <f t="shared" si="4"/>
        <v>127</v>
      </c>
      <c r="N11" s="14">
        <v>127</v>
      </c>
    </row>
    <row r="12" spans="2:14" x14ac:dyDescent="0.35">
      <c r="B12" s="8">
        <v>0</v>
      </c>
      <c r="C12" s="1">
        <v>5</v>
      </c>
      <c r="D12" s="1" t="str">
        <f t="shared" si="0"/>
        <v>Peppermint Parlor</v>
      </c>
      <c r="E12" s="1">
        <v>7</v>
      </c>
      <c r="F12" s="1" t="str">
        <f t="shared" si="1"/>
        <v>Tangerine Taffy Tropics</v>
      </c>
      <c r="G12" s="27">
        <v>39</v>
      </c>
    </row>
    <row r="13" spans="2:14" ht="15" thickBot="1" x14ac:dyDescent="0.4">
      <c r="B13" s="8">
        <v>144</v>
      </c>
      <c r="C13" s="1">
        <v>7</v>
      </c>
      <c r="D13" s="1" t="str">
        <f t="shared" si="0"/>
        <v>Tangerine Taffy Tropics</v>
      </c>
      <c r="E13" s="1">
        <v>3</v>
      </c>
      <c r="F13" s="1" t="str">
        <f t="shared" si="1"/>
        <v>Cocoa Bean Crater</v>
      </c>
      <c r="G13" s="27">
        <v>40</v>
      </c>
    </row>
    <row r="14" spans="2:14" x14ac:dyDescent="0.35">
      <c r="B14" s="8">
        <v>0</v>
      </c>
      <c r="C14" s="1">
        <v>7</v>
      </c>
      <c r="D14" s="1" t="str">
        <f t="shared" si="0"/>
        <v>Tangerine Taffy Tropics</v>
      </c>
      <c r="E14" s="1">
        <v>6</v>
      </c>
      <c r="F14" s="1" t="str">
        <f t="shared" si="1"/>
        <v>Taffy Tundra</v>
      </c>
      <c r="G14" s="27">
        <v>26</v>
      </c>
      <c r="J14" s="38" t="s">
        <v>27</v>
      </c>
    </row>
    <row r="15" spans="2:14" ht="15" thickBot="1" x14ac:dyDescent="0.4">
      <c r="B15" s="8">
        <v>64</v>
      </c>
      <c r="C15" s="1">
        <v>7</v>
      </c>
      <c r="D15" s="1" t="str">
        <f t="shared" si="0"/>
        <v>Tangerine Taffy Tropics</v>
      </c>
      <c r="E15" s="1">
        <v>8</v>
      </c>
      <c r="F15" s="1" t="str">
        <f t="shared" si="1"/>
        <v>Toffee Town</v>
      </c>
      <c r="G15" s="27">
        <v>28</v>
      </c>
      <c r="J15" s="29">
        <f>SUMPRODUCT(B3:B17,G3:G17)</f>
        <v>17352</v>
      </c>
    </row>
    <row r="16" spans="2:14" x14ac:dyDescent="0.35">
      <c r="B16" s="8">
        <v>20</v>
      </c>
      <c r="C16" s="1">
        <v>8</v>
      </c>
      <c r="D16" s="1" t="str">
        <f t="shared" si="0"/>
        <v>Toffee Town</v>
      </c>
      <c r="E16" s="1">
        <v>4</v>
      </c>
      <c r="F16" s="1" t="str">
        <f t="shared" si="1"/>
        <v>Melty Mint Mountains</v>
      </c>
      <c r="G16" s="27">
        <v>31</v>
      </c>
    </row>
    <row r="17" spans="2:7" ht="15" thickBot="1" x14ac:dyDescent="0.4">
      <c r="B17" s="10">
        <v>0</v>
      </c>
      <c r="C17" s="11">
        <v>8</v>
      </c>
      <c r="D17" s="11" t="str">
        <f t="shared" si="0"/>
        <v>Toffee Town</v>
      </c>
      <c r="E17" s="11">
        <v>7</v>
      </c>
      <c r="F17" s="11" t="str">
        <f t="shared" si="1"/>
        <v>Tangerine Taffy Tropics</v>
      </c>
      <c r="G17" s="28">
        <v>33</v>
      </c>
    </row>
    <row r="18" spans="2:7" x14ac:dyDescent="0.35">
      <c r="B18" s="4"/>
      <c r="C18" s="4"/>
      <c r="D18" s="4"/>
      <c r="E18" s="4"/>
      <c r="F18" s="4"/>
      <c r="G18" s="4"/>
    </row>
  </sheetData>
  <mergeCells count="2">
    <mergeCell ref="C2:D2"/>
    <mergeCell ref="E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9EE6C-7FDC-4C05-B4AC-0C9D1EC0B650}">
  <dimension ref="B1:N18"/>
  <sheetViews>
    <sheetView workbookViewId="0">
      <selection activeCell="N3" sqref="N3"/>
    </sheetView>
  </sheetViews>
  <sheetFormatPr defaultRowHeight="14.5" x14ac:dyDescent="0.35"/>
  <cols>
    <col min="3" max="3" width="1.81640625" bestFit="1" customWidth="1"/>
    <col min="4" max="4" width="19.36328125" bestFit="1" customWidth="1"/>
    <col min="5" max="5" width="1.81640625" bestFit="1" customWidth="1"/>
    <col min="6" max="6" width="19.36328125" bestFit="1" customWidth="1"/>
    <col min="10" max="10" width="19.36328125" bestFit="1" customWidth="1"/>
    <col min="14" max="14" width="13.6328125" bestFit="1" customWidth="1"/>
  </cols>
  <sheetData>
    <row r="1" spans="2:14" ht="15" thickBot="1" x14ac:dyDescent="0.4"/>
    <row r="2" spans="2:14" ht="15" thickBot="1" x14ac:dyDescent="0.4">
      <c r="B2" s="30" t="s">
        <v>18</v>
      </c>
      <c r="C2" s="31" t="s">
        <v>19</v>
      </c>
      <c r="D2" s="32"/>
      <c r="E2" s="33" t="s">
        <v>20</v>
      </c>
      <c r="F2" s="34"/>
      <c r="G2" s="35" t="s">
        <v>21</v>
      </c>
      <c r="J2" s="36" t="s">
        <v>22</v>
      </c>
      <c r="K2" s="37" t="s">
        <v>23</v>
      </c>
      <c r="L2" s="37" t="s">
        <v>24</v>
      </c>
      <c r="M2" s="37" t="s">
        <v>25</v>
      </c>
      <c r="N2" s="35" t="s">
        <v>26</v>
      </c>
    </row>
    <row r="3" spans="2:14" x14ac:dyDescent="0.35">
      <c r="B3" s="5">
        <v>0</v>
      </c>
      <c r="C3" s="6">
        <v>0</v>
      </c>
      <c r="D3" s="6" t="str">
        <f>VLOOKUP(C3,$I$3:$J$11,2,0)</f>
        <v>Butter Pecan Bluff</v>
      </c>
      <c r="E3" s="6">
        <v>5</v>
      </c>
      <c r="F3" s="6" t="str">
        <f>_xlfn.XLOOKUP(E3,$I$3:$I$11,$J$3:$J$11)</f>
        <v>Peppermint Parlor</v>
      </c>
      <c r="G3" s="26">
        <v>26</v>
      </c>
      <c r="I3">
        <v>0</v>
      </c>
      <c r="J3" s="5" t="s">
        <v>4</v>
      </c>
      <c r="K3" s="6">
        <f>SUMIF($E$3:$E$17,I3,$B$3:$B$17)</f>
        <v>0</v>
      </c>
      <c r="L3" s="6">
        <f>SUMIF(C3:$C$17,I3,$B$3:$B$17)</f>
        <v>0</v>
      </c>
      <c r="M3" s="6">
        <f>K3-L3</f>
        <v>0</v>
      </c>
      <c r="N3" s="7">
        <v>-403</v>
      </c>
    </row>
    <row r="4" spans="2:14" x14ac:dyDescent="0.35">
      <c r="B4" s="8">
        <v>0</v>
      </c>
      <c r="C4" s="1">
        <v>1</v>
      </c>
      <c r="D4" s="1" t="str">
        <f t="shared" ref="D4:D17" si="0">VLOOKUP(C4,$I$3:$J$11,2,0)</f>
        <v>Caramel Corn Caverns</v>
      </c>
      <c r="E4" s="1">
        <v>8</v>
      </c>
      <c r="F4" s="1" t="str">
        <f t="shared" ref="F4:F17" si="1">_xlfn.XLOOKUP(E4,$I$3:$I$11,$J$3:$J$11)</f>
        <v>Toffee Town</v>
      </c>
      <c r="G4" s="27">
        <v>31</v>
      </c>
      <c r="I4">
        <v>1</v>
      </c>
      <c r="J4" s="8" t="s">
        <v>6</v>
      </c>
      <c r="K4" s="1">
        <f t="shared" ref="K4:K11" si="2">SUMIF($E$3:$E$17,I4,$B$3:$B$17)</f>
        <v>0</v>
      </c>
      <c r="L4" s="1">
        <f>SUMIF(C4:$C$17,I4,$B$3:$B$17)</f>
        <v>0</v>
      </c>
      <c r="M4" s="1">
        <f t="shared" ref="M4:M11" si="3">K4+L4</f>
        <v>0</v>
      </c>
      <c r="N4" s="13">
        <v>-288</v>
      </c>
    </row>
    <row r="5" spans="2:14" x14ac:dyDescent="0.35">
      <c r="B5" s="8">
        <v>146</v>
      </c>
      <c r="C5" s="1">
        <v>2</v>
      </c>
      <c r="D5" s="1" t="str">
        <f t="shared" si="0"/>
        <v>Cinnamon Swamp</v>
      </c>
      <c r="E5" s="1">
        <v>5</v>
      </c>
      <c r="F5" s="1" t="str">
        <f t="shared" si="1"/>
        <v>Peppermint Parlor</v>
      </c>
      <c r="G5" s="27">
        <v>26</v>
      </c>
      <c r="I5">
        <v>2</v>
      </c>
      <c r="J5" s="8" t="s">
        <v>7</v>
      </c>
      <c r="K5" s="1">
        <f t="shared" si="2"/>
        <v>0</v>
      </c>
      <c r="L5" s="1">
        <f>SUMIF(C5:$C$17,I5,$B$3:$B$17)</f>
        <v>146</v>
      </c>
      <c r="M5" s="1">
        <f t="shared" si="3"/>
        <v>146</v>
      </c>
      <c r="N5" s="13">
        <v>-324</v>
      </c>
    </row>
    <row r="6" spans="2:14" x14ac:dyDescent="0.35">
      <c r="B6" s="8">
        <v>145</v>
      </c>
      <c r="C6" s="1">
        <v>2</v>
      </c>
      <c r="D6" s="1" t="str">
        <f t="shared" si="0"/>
        <v>Cinnamon Swamp</v>
      </c>
      <c r="E6" s="1">
        <v>7</v>
      </c>
      <c r="F6" s="1" t="str">
        <f t="shared" si="1"/>
        <v>Tangerine Taffy Tropics</v>
      </c>
      <c r="G6" s="27">
        <v>49</v>
      </c>
      <c r="I6">
        <v>3</v>
      </c>
      <c r="J6" s="8" t="s">
        <v>8</v>
      </c>
      <c r="K6" s="1">
        <f t="shared" si="2"/>
        <v>0</v>
      </c>
      <c r="L6" s="1">
        <f>SUMIF(C6:$C$17,I6,$B$3:$B$17)</f>
        <v>291</v>
      </c>
      <c r="M6" s="1">
        <f t="shared" si="3"/>
        <v>291</v>
      </c>
      <c r="N6" s="13">
        <v>291</v>
      </c>
    </row>
    <row r="7" spans="2:14" x14ac:dyDescent="0.35">
      <c r="B7" s="8">
        <v>0</v>
      </c>
      <c r="C7" s="1">
        <v>2</v>
      </c>
      <c r="D7" s="1" t="str">
        <f t="shared" si="0"/>
        <v>Cinnamon Swamp</v>
      </c>
      <c r="E7" s="1">
        <v>8</v>
      </c>
      <c r="F7" s="1" t="str">
        <f t="shared" si="1"/>
        <v>Toffee Town</v>
      </c>
      <c r="G7" s="27">
        <v>28</v>
      </c>
      <c r="I7">
        <v>4</v>
      </c>
      <c r="J7" s="8" t="s">
        <v>10</v>
      </c>
      <c r="K7" s="1">
        <f t="shared" si="2"/>
        <v>0</v>
      </c>
      <c r="L7" s="1">
        <f>SUMIF(C7:$C$17,I7,$B$3:$B$17)</f>
        <v>145</v>
      </c>
      <c r="M7" s="1">
        <f t="shared" si="3"/>
        <v>145</v>
      </c>
      <c r="N7" s="13">
        <v>145</v>
      </c>
    </row>
    <row r="8" spans="2:14" x14ac:dyDescent="0.35">
      <c r="B8" s="8">
        <v>0</v>
      </c>
      <c r="C8" s="1">
        <v>3</v>
      </c>
      <c r="D8" s="1" t="str">
        <f t="shared" si="0"/>
        <v>Cocoa Bean Crater</v>
      </c>
      <c r="E8" s="1">
        <v>5</v>
      </c>
      <c r="F8" s="1" t="str">
        <f t="shared" si="1"/>
        <v>Peppermint Parlor</v>
      </c>
      <c r="G8" s="27">
        <v>38</v>
      </c>
      <c r="I8">
        <v>5</v>
      </c>
      <c r="J8" s="8" t="s">
        <v>11</v>
      </c>
      <c r="K8" s="1">
        <f t="shared" si="2"/>
        <v>146</v>
      </c>
      <c r="L8" s="1">
        <f>SUMIF(C8:$C$17,I8,$B$3:$B$17)</f>
        <v>145</v>
      </c>
      <c r="M8" s="1">
        <f t="shared" si="3"/>
        <v>291</v>
      </c>
      <c r="N8" s="13">
        <v>104</v>
      </c>
    </row>
    <row r="9" spans="2:14" x14ac:dyDescent="0.35">
      <c r="B9" s="8">
        <v>63.5</v>
      </c>
      <c r="C9" s="1">
        <v>3</v>
      </c>
      <c r="D9" s="1" t="str">
        <f t="shared" si="0"/>
        <v>Cocoa Bean Crater</v>
      </c>
      <c r="E9" s="1">
        <v>8</v>
      </c>
      <c r="F9" s="1" t="str">
        <f t="shared" si="1"/>
        <v>Toffee Town</v>
      </c>
      <c r="G9" s="27">
        <v>46</v>
      </c>
      <c r="I9">
        <v>6</v>
      </c>
      <c r="J9" s="8" t="s">
        <v>12</v>
      </c>
      <c r="K9" s="1">
        <f t="shared" si="2"/>
        <v>125</v>
      </c>
      <c r="L9" s="1">
        <f>SUMIF(C9:$C$17,I9,$B$3:$B$17)</f>
        <v>0</v>
      </c>
      <c r="M9" s="1">
        <f t="shared" si="3"/>
        <v>125</v>
      </c>
      <c r="N9" s="13">
        <v>125</v>
      </c>
    </row>
    <row r="10" spans="2:14" x14ac:dyDescent="0.35">
      <c r="B10" s="8">
        <v>125</v>
      </c>
      <c r="C10" s="1">
        <v>4</v>
      </c>
      <c r="D10" s="1" t="str">
        <f t="shared" si="0"/>
        <v>Melty Mint Mountains</v>
      </c>
      <c r="E10" s="1">
        <v>6</v>
      </c>
      <c r="F10" s="1" t="str">
        <f t="shared" si="1"/>
        <v>Taffy Tundra</v>
      </c>
      <c r="G10" s="27">
        <v>26</v>
      </c>
      <c r="I10">
        <v>7</v>
      </c>
      <c r="J10" s="8" t="s">
        <v>13</v>
      </c>
      <c r="K10" s="1">
        <f t="shared" si="2"/>
        <v>145</v>
      </c>
      <c r="L10" s="1">
        <f>SUMIF(C10:$C$17,I10,$B$3:$B$17)</f>
        <v>145</v>
      </c>
      <c r="M10" s="1">
        <f t="shared" si="3"/>
        <v>290</v>
      </c>
      <c r="N10" s="13">
        <v>208</v>
      </c>
    </row>
    <row r="11" spans="2:14" ht="15" thickBot="1" x14ac:dyDescent="0.4">
      <c r="B11" s="8">
        <v>0</v>
      </c>
      <c r="C11" s="1">
        <v>5</v>
      </c>
      <c r="D11" s="1" t="str">
        <f t="shared" si="0"/>
        <v>Peppermint Parlor</v>
      </c>
      <c r="E11" s="1">
        <v>6</v>
      </c>
      <c r="F11" s="1" t="str">
        <f t="shared" si="1"/>
        <v>Taffy Tundra</v>
      </c>
      <c r="G11" s="27">
        <v>29</v>
      </c>
      <c r="I11">
        <v>8</v>
      </c>
      <c r="J11" s="10" t="s">
        <v>14</v>
      </c>
      <c r="K11" s="11">
        <f t="shared" si="2"/>
        <v>63.5</v>
      </c>
      <c r="L11" s="11">
        <f>SUMIF(C11:$C$17,I11,$B$3:$B$17)</f>
        <v>63.5</v>
      </c>
      <c r="M11" s="11">
        <f t="shared" si="3"/>
        <v>127</v>
      </c>
      <c r="N11" s="14">
        <v>127</v>
      </c>
    </row>
    <row r="12" spans="2:14" x14ac:dyDescent="0.35">
      <c r="B12" s="8">
        <v>0</v>
      </c>
      <c r="C12" s="1">
        <v>5</v>
      </c>
      <c r="D12" s="1" t="str">
        <f t="shared" si="0"/>
        <v>Peppermint Parlor</v>
      </c>
      <c r="E12" s="1">
        <v>7</v>
      </c>
      <c r="F12" s="1" t="str">
        <f t="shared" si="1"/>
        <v>Tangerine Taffy Tropics</v>
      </c>
      <c r="G12" s="27">
        <v>39</v>
      </c>
    </row>
    <row r="13" spans="2:14" ht="15" thickBot="1" x14ac:dyDescent="0.4">
      <c r="B13" s="8">
        <v>0</v>
      </c>
      <c r="C13" s="1">
        <v>7</v>
      </c>
      <c r="D13" s="1" t="str">
        <f t="shared" si="0"/>
        <v>Tangerine Taffy Tropics</v>
      </c>
      <c r="E13" s="1">
        <v>3</v>
      </c>
      <c r="F13" s="1" t="str">
        <f t="shared" si="1"/>
        <v>Cocoa Bean Crater</v>
      </c>
      <c r="G13" s="27">
        <v>40</v>
      </c>
    </row>
    <row r="14" spans="2:14" x14ac:dyDescent="0.35">
      <c r="B14" s="8">
        <v>0</v>
      </c>
      <c r="C14" s="1">
        <v>7</v>
      </c>
      <c r="D14" s="1" t="str">
        <f t="shared" si="0"/>
        <v>Tangerine Taffy Tropics</v>
      </c>
      <c r="E14" s="1">
        <v>6</v>
      </c>
      <c r="F14" s="1" t="str">
        <f t="shared" si="1"/>
        <v>Taffy Tundra</v>
      </c>
      <c r="G14" s="27">
        <v>26</v>
      </c>
      <c r="J14" s="38" t="s">
        <v>27</v>
      </c>
    </row>
    <row r="15" spans="2:14" ht="15" thickBot="1" x14ac:dyDescent="0.4">
      <c r="B15" s="8">
        <v>0</v>
      </c>
      <c r="C15" s="1">
        <v>7</v>
      </c>
      <c r="D15" s="1" t="str">
        <f t="shared" si="0"/>
        <v>Tangerine Taffy Tropics</v>
      </c>
      <c r="E15" s="1">
        <v>8</v>
      </c>
      <c r="F15" s="1" t="str">
        <f t="shared" si="1"/>
        <v>Toffee Town</v>
      </c>
      <c r="G15" s="27">
        <v>28</v>
      </c>
      <c r="J15" s="29">
        <f>SUMPRODUCT(B3:B17,G3:G17)</f>
        <v>17072</v>
      </c>
    </row>
    <row r="16" spans="2:14" x14ac:dyDescent="0.35">
      <c r="B16" s="8">
        <v>0</v>
      </c>
      <c r="C16" s="1">
        <v>8</v>
      </c>
      <c r="D16" s="1" t="str">
        <f t="shared" si="0"/>
        <v>Toffee Town</v>
      </c>
      <c r="E16" s="1">
        <v>4</v>
      </c>
      <c r="F16" s="1" t="str">
        <f t="shared" si="1"/>
        <v>Melty Mint Mountains</v>
      </c>
      <c r="G16" s="27">
        <v>31</v>
      </c>
    </row>
    <row r="17" spans="2:7" ht="15" thickBot="1" x14ac:dyDescent="0.4">
      <c r="B17" s="10">
        <v>0</v>
      </c>
      <c r="C17" s="11">
        <v>8</v>
      </c>
      <c r="D17" s="11" t="str">
        <f t="shared" si="0"/>
        <v>Toffee Town</v>
      </c>
      <c r="E17" s="11">
        <v>7</v>
      </c>
      <c r="F17" s="11" t="str">
        <f t="shared" si="1"/>
        <v>Tangerine Taffy Tropics</v>
      </c>
      <c r="G17" s="28">
        <v>33</v>
      </c>
    </row>
    <row r="18" spans="2:7" x14ac:dyDescent="0.35">
      <c r="B18" s="4"/>
      <c r="C18" s="4"/>
      <c r="D18" s="4"/>
      <c r="E18" s="4"/>
      <c r="F18" s="4"/>
      <c r="G18" s="4"/>
    </row>
  </sheetData>
  <mergeCells count="2">
    <mergeCell ref="C2:D2"/>
    <mergeCell ref="E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7A575-E5DD-491D-9A4F-AED33BAFDD5F}">
  <dimension ref="B2:M15"/>
  <sheetViews>
    <sheetView tabSelected="1" workbookViewId="0">
      <selection activeCell="L13" sqref="L13"/>
    </sheetView>
  </sheetViews>
  <sheetFormatPr defaultRowHeight="14.5" x14ac:dyDescent="0.35"/>
  <cols>
    <col min="3" max="3" width="1.81640625" bestFit="1" customWidth="1"/>
    <col min="5" max="5" width="1.81640625" bestFit="1" customWidth="1"/>
    <col min="12" max="12" width="11.1796875" bestFit="1" customWidth="1"/>
    <col min="13" max="13" width="13.6328125" bestFit="1" customWidth="1"/>
  </cols>
  <sheetData>
    <row r="2" spans="2:13" ht="15" thickBot="1" x14ac:dyDescent="0.4"/>
    <row r="3" spans="2:13" x14ac:dyDescent="0.35">
      <c r="B3" s="15" t="s">
        <v>18</v>
      </c>
      <c r="C3" s="18" t="s">
        <v>19</v>
      </c>
      <c r="D3" s="19"/>
      <c r="E3" s="20" t="s">
        <v>20</v>
      </c>
      <c r="F3" s="21"/>
      <c r="G3" s="17" t="s">
        <v>31</v>
      </c>
      <c r="I3" s="22" t="s">
        <v>28</v>
      </c>
      <c r="J3" s="16" t="s">
        <v>23</v>
      </c>
      <c r="K3" s="16" t="s">
        <v>29</v>
      </c>
      <c r="L3" s="16" t="s">
        <v>30</v>
      </c>
      <c r="M3" s="17" t="s">
        <v>26</v>
      </c>
    </row>
    <row r="4" spans="2:13" x14ac:dyDescent="0.35">
      <c r="B4" s="8">
        <v>0</v>
      </c>
      <c r="C4" s="1">
        <v>1</v>
      </c>
      <c r="D4" s="1">
        <v>1</v>
      </c>
      <c r="E4" s="1">
        <v>3</v>
      </c>
      <c r="F4" s="1">
        <f>_xlfn.XLOOKUP(E4,$H$4:$H$10,$I$4:$I$10)</f>
        <v>3</v>
      </c>
      <c r="G4" s="9">
        <v>3</v>
      </c>
      <c r="H4">
        <v>1</v>
      </c>
      <c r="I4" s="8">
        <v>1</v>
      </c>
      <c r="J4" s="1">
        <f>SUMIF($E$4:$E$15,H4,$B$4:$B$15)</f>
        <v>0</v>
      </c>
      <c r="K4" s="1">
        <f>SUMIF($C$4:$C$15,H4,$B$4:$B$15)</f>
        <v>1300</v>
      </c>
      <c r="L4" s="1">
        <f>J4-K4</f>
        <v>-1300</v>
      </c>
      <c r="M4" s="13">
        <v>-1300</v>
      </c>
    </row>
    <row r="5" spans="2:13" x14ac:dyDescent="0.35">
      <c r="B5" s="8">
        <v>1300</v>
      </c>
      <c r="C5" s="1">
        <v>1</v>
      </c>
      <c r="D5" s="1">
        <v>1</v>
      </c>
      <c r="E5" s="1">
        <v>4</v>
      </c>
      <c r="F5" s="1">
        <f t="shared" ref="F5:F15" si="0">_xlfn.XLOOKUP(E5,$H$4:$H$10,$I$4:$I$10)</f>
        <v>4</v>
      </c>
      <c r="G5" s="9">
        <v>4</v>
      </c>
      <c r="H5">
        <v>2</v>
      </c>
      <c r="I5" s="8">
        <v>2</v>
      </c>
      <c r="J5" s="1">
        <f t="shared" ref="J5:J10" si="1">SUMIF($E$4:$E$15,H5,$B$4:$B$15)</f>
        <v>0</v>
      </c>
      <c r="K5" s="1">
        <f t="shared" ref="K5:K10" si="2">SUMIF($C$4:$C$15,H5,$B$4:$B$15)</f>
        <v>1100</v>
      </c>
      <c r="L5" s="1">
        <f t="shared" ref="L5:L10" si="3">J5-K5</f>
        <v>-1100</v>
      </c>
      <c r="M5" s="13">
        <v>-1200</v>
      </c>
    </row>
    <row r="6" spans="2:13" x14ac:dyDescent="0.35">
      <c r="B6" s="8">
        <v>1100</v>
      </c>
      <c r="C6" s="1">
        <v>2</v>
      </c>
      <c r="D6" s="1">
        <v>2</v>
      </c>
      <c r="E6" s="1">
        <v>3</v>
      </c>
      <c r="F6" s="1">
        <f t="shared" si="0"/>
        <v>3</v>
      </c>
      <c r="G6" s="9">
        <v>3</v>
      </c>
      <c r="H6">
        <v>3</v>
      </c>
      <c r="I6" s="8">
        <v>3</v>
      </c>
      <c r="J6" s="1">
        <f t="shared" si="1"/>
        <v>1100</v>
      </c>
      <c r="K6" s="1">
        <f t="shared" si="2"/>
        <v>800</v>
      </c>
      <c r="L6" s="1">
        <f t="shared" si="3"/>
        <v>300</v>
      </c>
      <c r="M6" s="13">
        <v>300</v>
      </c>
    </row>
    <row r="7" spans="2:13" x14ac:dyDescent="0.35">
      <c r="B7" s="8">
        <v>0</v>
      </c>
      <c r="C7" s="1">
        <v>2</v>
      </c>
      <c r="D7" s="1">
        <v>2</v>
      </c>
      <c r="E7" s="1">
        <v>4</v>
      </c>
      <c r="F7" s="1">
        <f t="shared" si="0"/>
        <v>4</v>
      </c>
      <c r="G7" s="9">
        <v>4</v>
      </c>
      <c r="H7">
        <v>4</v>
      </c>
      <c r="I7" s="8">
        <v>4</v>
      </c>
      <c r="J7" s="1">
        <f t="shared" si="1"/>
        <v>1300</v>
      </c>
      <c r="K7" s="1">
        <f t="shared" si="2"/>
        <v>1100</v>
      </c>
      <c r="L7" s="1">
        <f t="shared" si="3"/>
        <v>200</v>
      </c>
      <c r="M7" s="13">
        <v>200</v>
      </c>
    </row>
    <row r="8" spans="2:13" x14ac:dyDescent="0.35">
      <c r="B8" s="8">
        <v>0</v>
      </c>
      <c r="C8" s="1">
        <v>3</v>
      </c>
      <c r="D8" s="1">
        <v>3</v>
      </c>
      <c r="E8" s="1">
        <v>4</v>
      </c>
      <c r="F8" s="1">
        <f t="shared" si="0"/>
        <v>4</v>
      </c>
      <c r="G8" s="9">
        <v>7</v>
      </c>
      <c r="H8">
        <v>5</v>
      </c>
      <c r="I8" s="8">
        <v>5</v>
      </c>
      <c r="J8" s="1">
        <f t="shared" si="1"/>
        <v>800</v>
      </c>
      <c r="K8" s="1">
        <f t="shared" si="2"/>
        <v>0</v>
      </c>
      <c r="L8" s="1">
        <f t="shared" si="3"/>
        <v>800</v>
      </c>
      <c r="M8" s="13">
        <v>800</v>
      </c>
    </row>
    <row r="9" spans="2:13" ht="15" thickBot="1" x14ac:dyDescent="0.4">
      <c r="B9" s="8">
        <v>800</v>
      </c>
      <c r="C9" s="1">
        <v>3</v>
      </c>
      <c r="D9" s="1">
        <v>3</v>
      </c>
      <c r="E9" s="1">
        <v>5</v>
      </c>
      <c r="F9" s="1">
        <f t="shared" si="0"/>
        <v>5</v>
      </c>
      <c r="G9" s="9">
        <v>9</v>
      </c>
      <c r="H9">
        <v>6</v>
      </c>
      <c r="I9" s="8">
        <v>6</v>
      </c>
      <c r="J9" s="23">
        <f t="shared" si="1"/>
        <v>1100</v>
      </c>
      <c r="K9" s="23">
        <f t="shared" si="2"/>
        <v>400</v>
      </c>
      <c r="L9" s="1">
        <f t="shared" si="3"/>
        <v>700</v>
      </c>
      <c r="M9" s="13">
        <v>700</v>
      </c>
    </row>
    <row r="10" spans="2:13" ht="15" thickBot="1" x14ac:dyDescent="0.4">
      <c r="B10" s="8">
        <v>0</v>
      </c>
      <c r="C10" s="1">
        <v>3</v>
      </c>
      <c r="D10" s="1">
        <v>3</v>
      </c>
      <c r="E10" s="1">
        <v>6</v>
      </c>
      <c r="F10" s="1">
        <f t="shared" si="0"/>
        <v>6</v>
      </c>
      <c r="G10" s="9">
        <v>6</v>
      </c>
      <c r="H10">
        <v>7</v>
      </c>
      <c r="I10" s="25">
        <v>7</v>
      </c>
      <c r="J10" s="2">
        <f t="shared" si="1"/>
        <v>400</v>
      </c>
      <c r="K10" s="3">
        <f t="shared" si="2"/>
        <v>0</v>
      </c>
      <c r="L10" s="1">
        <f t="shared" si="3"/>
        <v>400</v>
      </c>
      <c r="M10" s="24">
        <v>400</v>
      </c>
    </row>
    <row r="11" spans="2:13" x14ac:dyDescent="0.35">
      <c r="B11" s="8">
        <v>0</v>
      </c>
      <c r="C11" s="1">
        <v>4</v>
      </c>
      <c r="D11" s="1">
        <v>4</v>
      </c>
      <c r="E11" s="1">
        <v>3</v>
      </c>
      <c r="F11" s="1">
        <f t="shared" si="0"/>
        <v>3</v>
      </c>
      <c r="G11" s="9">
        <v>3</v>
      </c>
      <c r="L11" s="4"/>
    </row>
    <row r="12" spans="2:13" ht="15" thickBot="1" x14ac:dyDescent="0.4">
      <c r="B12" s="8">
        <v>1100</v>
      </c>
      <c r="C12" s="1">
        <v>4</v>
      </c>
      <c r="D12" s="1">
        <v>4</v>
      </c>
      <c r="E12" s="1">
        <v>6</v>
      </c>
      <c r="F12" s="1">
        <f t="shared" si="0"/>
        <v>6</v>
      </c>
      <c r="G12" s="9">
        <v>4</v>
      </c>
      <c r="L12" s="4"/>
    </row>
    <row r="13" spans="2:13" ht="15" thickBot="1" x14ac:dyDescent="0.4">
      <c r="B13" s="8">
        <v>0</v>
      </c>
      <c r="C13" s="1">
        <v>4</v>
      </c>
      <c r="D13" s="1">
        <v>4</v>
      </c>
      <c r="E13" s="1">
        <v>7</v>
      </c>
      <c r="F13" s="1">
        <f t="shared" si="0"/>
        <v>7</v>
      </c>
      <c r="G13" s="9">
        <v>8</v>
      </c>
      <c r="I13" s="39" t="s">
        <v>32</v>
      </c>
      <c r="J13" s="40"/>
      <c r="K13" s="40"/>
      <c r="L13" s="41">
        <f>SUMPRODUCT(B4:B15,G4:G15)</f>
        <v>20900</v>
      </c>
    </row>
    <row r="14" spans="2:13" x14ac:dyDescent="0.35">
      <c r="B14" s="8">
        <v>0</v>
      </c>
      <c r="C14" s="1">
        <v>5</v>
      </c>
      <c r="D14" s="1">
        <v>5</v>
      </c>
      <c r="E14" s="1">
        <v>6</v>
      </c>
      <c r="F14" s="1">
        <f t="shared" si="0"/>
        <v>6</v>
      </c>
      <c r="G14" s="9">
        <v>3</v>
      </c>
      <c r="L14" s="4"/>
    </row>
    <row r="15" spans="2:13" ht="15" thickBot="1" x14ac:dyDescent="0.4">
      <c r="B15" s="10">
        <v>400</v>
      </c>
      <c r="C15" s="11">
        <v>6</v>
      </c>
      <c r="D15" s="11">
        <v>6</v>
      </c>
      <c r="E15" s="11">
        <v>7</v>
      </c>
      <c r="F15" s="11">
        <f t="shared" si="0"/>
        <v>7</v>
      </c>
      <c r="G15" s="12">
        <v>2</v>
      </c>
      <c r="L15" s="4"/>
    </row>
  </sheetData>
  <mergeCells count="3">
    <mergeCell ref="C3:D3"/>
    <mergeCell ref="E3:F3"/>
    <mergeCell ref="I13:K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Location</vt:lpstr>
      <vt:lpstr>Transportation</vt:lpstr>
      <vt:lpstr>Model</vt:lpstr>
      <vt:lpstr>Model W</vt:lpstr>
      <vt:lpstr>5-1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Victoria Torres Endara</dc:creator>
  <cp:lastModifiedBy>Victoria Torres Endara</cp:lastModifiedBy>
  <dcterms:created xsi:type="dcterms:W3CDTF">2025-03-19T22:44:37Z</dcterms:created>
  <dcterms:modified xsi:type="dcterms:W3CDTF">2025-03-26T22:21:25Z</dcterms:modified>
</cp:coreProperties>
</file>