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BF8D094B-53AD-4C4D-A32A-E29E76E47E68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débits expérimentaux" sheetId="2" r:id="rId1"/>
    <sheet name="débits théoriques" sheetId="4" r:id="rId2"/>
    <sheet name="débits_résultats_expérimentaux" sheetId="5" state="hidden" r:id="rId3"/>
    <sheet name="débits_expérimentaux_sans_deb_u" sheetId="6" state="hidden" r:id="rId4"/>
    <sheet name="Copie de débits_expérimentaux_s" sheetId="7" r:id="rId5"/>
    <sheet name="débits expérimentaux_avec_deb_u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8" l="1"/>
  <c r="S28" i="8"/>
  <c r="T27" i="8"/>
  <c r="S27" i="8"/>
  <c r="T26" i="8"/>
  <c r="S26" i="8"/>
  <c r="T25" i="8"/>
  <c r="S25" i="8"/>
  <c r="T24" i="8"/>
  <c r="S24" i="8"/>
  <c r="T9" i="8"/>
  <c r="S9" i="8"/>
  <c r="T8" i="8"/>
  <c r="S8" i="8"/>
  <c r="T7" i="8"/>
  <c r="S7" i="8"/>
  <c r="T6" i="8"/>
  <c r="S6" i="8"/>
  <c r="T5" i="8"/>
  <c r="S5" i="8"/>
  <c r="T4" i="8"/>
  <c r="S4" i="8"/>
  <c r="R128" i="7"/>
  <c r="Q128" i="7"/>
  <c r="P128" i="7"/>
  <c r="R127" i="7"/>
  <c r="P127" i="7"/>
  <c r="Q127" i="7" s="1"/>
  <c r="R126" i="7"/>
  <c r="Q126" i="7"/>
  <c r="P126" i="7"/>
  <c r="P125" i="7"/>
  <c r="P124" i="7"/>
  <c r="P123" i="7"/>
  <c r="P122" i="7"/>
  <c r="R128" i="6"/>
  <c r="P128" i="6"/>
  <c r="Q128" i="6" s="1"/>
  <c r="R127" i="6"/>
  <c r="Q127" i="6"/>
  <c r="P127" i="6"/>
  <c r="R126" i="6"/>
  <c r="P126" i="6"/>
  <c r="Q126" i="6" s="1"/>
  <c r="P125" i="6"/>
  <c r="P124" i="6"/>
  <c r="P123" i="6"/>
  <c r="P122" i="6"/>
  <c r="S102" i="6"/>
  <c r="S101" i="6"/>
  <c r="S100" i="6"/>
  <c r="S99" i="6"/>
  <c r="S98" i="6"/>
  <c r="S97" i="6"/>
  <c r="P93" i="6"/>
  <c r="P91" i="6"/>
  <c r="P89" i="6"/>
  <c r="Y26" i="6"/>
  <c r="Y25" i="6"/>
  <c r="U14" i="6"/>
  <c r="T14" i="6"/>
  <c r="Y14" i="6" s="1"/>
  <c r="S14" i="6"/>
  <c r="Y13" i="6"/>
  <c r="U13" i="6"/>
  <c r="T13" i="6"/>
  <c r="S13" i="6"/>
  <c r="U12" i="6"/>
  <c r="T12" i="6"/>
  <c r="Y12" i="6" s="1"/>
  <c r="S12" i="6"/>
  <c r="X11" i="6"/>
  <c r="U11" i="6"/>
  <c r="T11" i="6"/>
  <c r="S11" i="6"/>
  <c r="Y11" i="6" s="1"/>
  <c r="Y10" i="6"/>
  <c r="X10" i="6"/>
  <c r="U10" i="6"/>
  <c r="T10" i="6"/>
  <c r="S10" i="6"/>
  <c r="V6" i="6"/>
  <c r="Y6" i="6" s="1"/>
  <c r="P6" i="6"/>
  <c r="V5" i="6"/>
  <c r="Y5" i="6" s="1"/>
  <c r="P5" i="6"/>
  <c r="Y4" i="6"/>
  <c r="V4" i="6"/>
  <c r="P4" i="6"/>
  <c r="X3" i="6"/>
  <c r="V3" i="6"/>
  <c r="Y3" i="6" s="1"/>
  <c r="P3" i="6"/>
  <c r="Y2" i="6"/>
  <c r="X2" i="6"/>
  <c r="V2" i="6"/>
  <c r="P2" i="6"/>
  <c r="D32" i="5"/>
  <c r="E32" i="5" s="1"/>
  <c r="B32" i="5"/>
  <c r="E31" i="5"/>
  <c r="D31" i="5"/>
  <c r="B31" i="5"/>
  <c r="B30" i="5"/>
  <c r="D30" i="5" s="1"/>
  <c r="E30" i="5" s="1"/>
  <c r="B29" i="5"/>
  <c r="D29" i="5" s="1"/>
  <c r="E29" i="5" s="1"/>
  <c r="E28" i="5"/>
  <c r="D28" i="5"/>
  <c r="B28" i="5"/>
  <c r="B27" i="5"/>
  <c r="D27" i="5" s="1"/>
  <c r="E27" i="5" s="1"/>
  <c r="F9" i="5"/>
  <c r="D9" i="5"/>
  <c r="C9" i="5"/>
  <c r="B9" i="5"/>
  <c r="C8" i="5"/>
  <c r="D8" i="5" s="1"/>
  <c r="B8" i="5"/>
  <c r="F8" i="5" s="1"/>
  <c r="F7" i="5"/>
  <c r="D7" i="5"/>
  <c r="C7" i="5"/>
  <c r="B7" i="5"/>
  <c r="C6" i="5"/>
  <c r="D6" i="5" s="1"/>
  <c r="B6" i="5"/>
  <c r="F6" i="5" s="1"/>
  <c r="F5" i="5"/>
  <c r="D5" i="5"/>
  <c r="C5" i="5"/>
  <c r="B5" i="5"/>
  <c r="D78" i="4"/>
  <c r="B78" i="4"/>
  <c r="F78" i="4" s="1"/>
  <c r="G78" i="4" s="1"/>
  <c r="F77" i="4"/>
  <c r="G77" i="4" s="1"/>
  <c r="D77" i="4"/>
  <c r="B77" i="4"/>
  <c r="D76" i="4"/>
  <c r="B76" i="4"/>
  <c r="F76" i="4" s="1"/>
  <c r="G76" i="4" s="1"/>
  <c r="F75" i="4"/>
  <c r="G75" i="4" s="1"/>
  <c r="D75" i="4"/>
  <c r="B75" i="4"/>
  <c r="B68" i="4"/>
  <c r="B67" i="4"/>
  <c r="D56" i="4"/>
  <c r="B56" i="4"/>
  <c r="F56" i="4" s="1"/>
  <c r="N56" i="4" s="1"/>
  <c r="O56" i="4" s="1"/>
  <c r="D55" i="4"/>
  <c r="B55" i="4"/>
  <c r="L55" i="4" s="1"/>
  <c r="M55" i="4" s="1"/>
  <c r="P54" i="4"/>
  <c r="Q54" i="4" s="1"/>
  <c r="R54" i="4" s="1"/>
  <c r="N54" i="4"/>
  <c r="O54" i="4" s="1"/>
  <c r="F54" i="4"/>
  <c r="J54" i="4" s="1"/>
  <c r="K54" i="4" s="1"/>
  <c r="E54" i="4"/>
  <c r="H54" i="4" s="1"/>
  <c r="I54" i="4" s="1"/>
  <c r="D54" i="4"/>
  <c r="B54" i="4"/>
  <c r="S54" i="4" s="1"/>
  <c r="T54" i="4" s="1"/>
  <c r="U54" i="4" s="1"/>
  <c r="P53" i="4"/>
  <c r="Q53" i="4" s="1"/>
  <c r="R53" i="4" s="1"/>
  <c r="J53" i="4"/>
  <c r="K53" i="4" s="1"/>
  <c r="H53" i="4"/>
  <c r="I53" i="4" s="1"/>
  <c r="F53" i="4"/>
  <c r="N53" i="4" s="1"/>
  <c r="O53" i="4" s="1"/>
  <c r="E53" i="4"/>
  <c r="D53" i="4"/>
  <c r="B53" i="4"/>
  <c r="L53" i="4" s="1"/>
  <c r="M53" i="4" s="1"/>
  <c r="S52" i="4"/>
  <c r="T52" i="4" s="1"/>
  <c r="U52" i="4" s="1"/>
  <c r="J52" i="4"/>
  <c r="K52" i="4" s="1"/>
  <c r="D52" i="4"/>
  <c r="B52" i="4"/>
  <c r="F52" i="4" s="1"/>
  <c r="N52" i="4" s="1"/>
  <c r="O52" i="4" s="1"/>
  <c r="D51" i="4"/>
  <c r="B51" i="4"/>
  <c r="P50" i="4"/>
  <c r="Q50" i="4" s="1"/>
  <c r="R50" i="4" s="1"/>
  <c r="N50" i="4"/>
  <c r="O50" i="4" s="1"/>
  <c r="F50" i="4"/>
  <c r="J50" i="4" s="1"/>
  <c r="K50" i="4" s="1"/>
  <c r="E50" i="4"/>
  <c r="H50" i="4" s="1"/>
  <c r="I50" i="4" s="1"/>
  <c r="D50" i="4"/>
  <c r="B50" i="4"/>
  <c r="S50" i="4" s="1"/>
  <c r="T50" i="4" s="1"/>
  <c r="U50" i="4" s="1"/>
  <c r="B45" i="4"/>
  <c r="B43" i="4"/>
  <c r="A42" i="4"/>
  <c r="O30" i="4"/>
  <c r="P30" i="4" s="1"/>
  <c r="Q30" i="4" s="1"/>
  <c r="N30" i="4"/>
  <c r="M30" i="4"/>
  <c r="L30" i="4"/>
  <c r="H30" i="4"/>
  <c r="J30" i="4" s="1"/>
  <c r="K30" i="4" s="1"/>
  <c r="G30" i="4"/>
  <c r="F30" i="4"/>
  <c r="D30" i="4"/>
  <c r="B30" i="4"/>
  <c r="O29" i="4"/>
  <c r="P29" i="4" s="1"/>
  <c r="Q29" i="4" s="1"/>
  <c r="M29" i="4"/>
  <c r="F29" i="4"/>
  <c r="G29" i="4" s="1"/>
  <c r="D29" i="4"/>
  <c r="B29" i="4"/>
  <c r="H29" i="4" s="1"/>
  <c r="L28" i="4"/>
  <c r="D28" i="4"/>
  <c r="B28" i="4"/>
  <c r="Q27" i="4"/>
  <c r="P27" i="4"/>
  <c r="O27" i="4"/>
  <c r="J27" i="4"/>
  <c r="K27" i="4" s="1"/>
  <c r="I27" i="4"/>
  <c r="H27" i="4"/>
  <c r="G27" i="4"/>
  <c r="F27" i="4"/>
  <c r="D27" i="4"/>
  <c r="B27" i="4"/>
  <c r="P26" i="4"/>
  <c r="Q26" i="4" s="1"/>
  <c r="O26" i="4"/>
  <c r="M26" i="4"/>
  <c r="H26" i="4"/>
  <c r="G26" i="4"/>
  <c r="F26" i="4"/>
  <c r="D26" i="4"/>
  <c r="B26" i="4"/>
  <c r="O25" i="4"/>
  <c r="M25" i="4"/>
  <c r="N25" i="4" s="1"/>
  <c r="F25" i="4"/>
  <c r="G25" i="4" s="1"/>
  <c r="D25" i="4"/>
  <c r="B25" i="4"/>
  <c r="H25" i="4" s="1"/>
  <c r="D24" i="4"/>
  <c r="B24" i="4"/>
  <c r="E8" i="4"/>
  <c r="B8" i="4"/>
  <c r="E7" i="4"/>
  <c r="B7" i="4"/>
  <c r="E6" i="4"/>
  <c r="B6" i="4"/>
  <c r="E5" i="4"/>
  <c r="B5" i="4"/>
  <c r="E4" i="4"/>
  <c r="B4" i="4"/>
  <c r="E3" i="4"/>
  <c r="B3" i="4"/>
  <c r="E111" i="2"/>
  <c r="E110" i="2"/>
  <c r="G109" i="2"/>
  <c r="E109" i="2"/>
  <c r="F109" i="2" s="1"/>
  <c r="E107" i="2"/>
  <c r="E106" i="2"/>
  <c r="G105" i="2"/>
  <c r="E105" i="2"/>
  <c r="E103" i="2"/>
  <c r="E102" i="2"/>
  <c r="G101" i="2"/>
  <c r="E101" i="2"/>
  <c r="F101" i="2" s="1"/>
  <c r="E99" i="2"/>
  <c r="E98" i="2"/>
  <c r="G97" i="2"/>
  <c r="E97" i="2"/>
  <c r="F97" i="2" s="1"/>
  <c r="E91" i="2"/>
  <c r="E90" i="2"/>
  <c r="F89" i="2" s="1"/>
  <c r="G89" i="2"/>
  <c r="E89" i="2"/>
  <c r="E87" i="2"/>
  <c r="E86" i="2"/>
  <c r="G85" i="2"/>
  <c r="F85" i="2"/>
  <c r="E85" i="2"/>
  <c r="E83" i="2"/>
  <c r="E82" i="2"/>
  <c r="F81" i="2" s="1"/>
  <c r="G81" i="2"/>
  <c r="E81" i="2"/>
  <c r="E79" i="2"/>
  <c r="E78" i="2"/>
  <c r="F77" i="2" s="1"/>
  <c r="G77" i="2"/>
  <c r="E77" i="2"/>
  <c r="E75" i="2"/>
  <c r="E74" i="2"/>
  <c r="G73" i="2"/>
  <c r="E73" i="2"/>
  <c r="F73" i="2" s="1"/>
  <c r="E71" i="2"/>
  <c r="E70" i="2"/>
  <c r="F69" i="2" s="1"/>
  <c r="G69" i="2"/>
  <c r="E69" i="2"/>
  <c r="E67" i="2"/>
  <c r="E66" i="2"/>
  <c r="G65" i="2"/>
  <c r="E65" i="2"/>
  <c r="F65" i="2" s="1"/>
  <c r="E58" i="2"/>
  <c r="E57" i="2"/>
  <c r="G56" i="2"/>
  <c r="E56" i="2"/>
  <c r="F56" i="2" s="1"/>
  <c r="E54" i="2"/>
  <c r="E53" i="2"/>
  <c r="G52" i="2"/>
  <c r="E52" i="2"/>
  <c r="E50" i="2"/>
  <c r="E49" i="2"/>
  <c r="G48" i="2"/>
  <c r="E48" i="2"/>
  <c r="F48" i="2" s="1"/>
  <c r="E46" i="2"/>
  <c r="E45" i="2"/>
  <c r="G44" i="2"/>
  <c r="E44" i="2"/>
  <c r="E42" i="2"/>
  <c r="E41" i="2"/>
  <c r="G40" i="2"/>
  <c r="F40" i="2"/>
  <c r="E40" i="2"/>
  <c r="E38" i="2"/>
  <c r="E37" i="2"/>
  <c r="G36" i="2"/>
  <c r="E36" i="2"/>
  <c r="F36" i="2" s="1"/>
  <c r="E34" i="2"/>
  <c r="E33" i="2"/>
  <c r="F32" i="2" s="1"/>
  <c r="G32" i="2"/>
  <c r="E32" i="2"/>
  <c r="E25" i="2"/>
  <c r="E24" i="2"/>
  <c r="G23" i="2"/>
  <c r="E23" i="2"/>
  <c r="F23" i="2" s="1"/>
  <c r="E21" i="2"/>
  <c r="E20" i="2"/>
  <c r="G19" i="2"/>
  <c r="E19" i="2"/>
  <c r="E17" i="2"/>
  <c r="E16" i="2"/>
  <c r="G15" i="2"/>
  <c r="F15" i="2"/>
  <c r="E15" i="2"/>
  <c r="E13" i="2"/>
  <c r="E12" i="2"/>
  <c r="G11" i="2"/>
  <c r="E11" i="2"/>
  <c r="F11" i="2" s="1"/>
  <c r="E9" i="2"/>
  <c r="E8" i="2"/>
  <c r="F7" i="2" s="1"/>
  <c r="G7" i="2"/>
  <c r="E7" i="2"/>
  <c r="E5" i="2"/>
  <c r="E4" i="2"/>
  <c r="G3" i="2"/>
  <c r="F3" i="2"/>
  <c r="E3" i="2"/>
  <c r="H28" i="4" l="1"/>
  <c r="F28" i="4"/>
  <c r="G28" i="4" s="1"/>
  <c r="M28" i="4"/>
  <c r="N28" i="4" s="1"/>
  <c r="G3" i="4"/>
  <c r="H3" i="4" s="1"/>
  <c r="K3" i="4"/>
  <c r="L3" i="4" s="1"/>
  <c r="I26" i="4"/>
  <c r="J26" i="4"/>
  <c r="K26" i="4" s="1"/>
  <c r="P55" i="4"/>
  <c r="Q55" i="4" s="1"/>
  <c r="R55" i="4" s="1"/>
  <c r="I3" i="4"/>
  <c r="J3" i="4" s="1"/>
  <c r="L27" i="4"/>
  <c r="G6" i="4"/>
  <c r="H6" i="4" s="1"/>
  <c r="K6" i="4"/>
  <c r="L6" i="4" s="1"/>
  <c r="F51" i="4"/>
  <c r="E51" i="4"/>
  <c r="H51" i="4" s="1"/>
  <c r="I51" i="4" s="1"/>
  <c r="S51" i="4"/>
  <c r="T51" i="4" s="1"/>
  <c r="U51" i="4" s="1"/>
  <c r="L26" i="4"/>
  <c r="G5" i="4"/>
  <c r="H5" i="4" s="1"/>
  <c r="N26" i="4"/>
  <c r="K5" i="4"/>
  <c r="L5" i="4" s="1"/>
  <c r="G8" i="4"/>
  <c r="H8" i="4" s="1"/>
  <c r="I8" i="4" s="1"/>
  <c r="J8" i="4" s="1"/>
  <c r="L29" i="4"/>
  <c r="K8" i="4"/>
  <c r="L8" i="4" s="1"/>
  <c r="I6" i="4"/>
  <c r="J6" i="4" s="1"/>
  <c r="H24" i="4"/>
  <c r="F24" i="4"/>
  <c r="G24" i="4" s="1"/>
  <c r="M24" i="4"/>
  <c r="N24" i="4" s="1"/>
  <c r="J29" i="4"/>
  <c r="K29" i="4" s="1"/>
  <c r="I29" i="4"/>
  <c r="O28" i="4"/>
  <c r="P28" i="4" s="1"/>
  <c r="Q28" i="4" s="1"/>
  <c r="J25" i="4"/>
  <c r="K25" i="4" s="1"/>
  <c r="I25" i="4"/>
  <c r="F55" i="4"/>
  <c r="E55" i="4"/>
  <c r="H55" i="4" s="1"/>
  <c r="I55" i="4" s="1"/>
  <c r="S55" i="4"/>
  <c r="T55" i="4" s="1"/>
  <c r="U55" i="4" s="1"/>
  <c r="G4" i="4"/>
  <c r="H4" i="4" s="1"/>
  <c r="L25" i="4"/>
  <c r="K4" i="4"/>
  <c r="L4" i="4" s="1"/>
  <c r="P25" i="4"/>
  <c r="Q25" i="4" s="1"/>
  <c r="L51" i="4"/>
  <c r="M51" i="4" s="1"/>
  <c r="F19" i="2"/>
  <c r="F44" i="2"/>
  <c r="I4" i="4"/>
  <c r="J4" i="4" s="1"/>
  <c r="G7" i="4"/>
  <c r="H7" i="4" s="1"/>
  <c r="K7" i="4"/>
  <c r="L7" i="4" s="1"/>
  <c r="I5" i="4"/>
  <c r="J5" i="4" s="1"/>
  <c r="F52" i="2"/>
  <c r="F105" i="2"/>
  <c r="I7" i="4"/>
  <c r="J7" i="4" s="1"/>
  <c r="L24" i="4"/>
  <c r="N29" i="4"/>
  <c r="J56" i="4"/>
  <c r="K56" i="4" s="1"/>
  <c r="L50" i="4"/>
  <c r="M50" i="4" s="1"/>
  <c r="P52" i="4"/>
  <c r="Q52" i="4" s="1"/>
  <c r="R52" i="4" s="1"/>
  <c r="L54" i="4"/>
  <c r="M54" i="4" s="1"/>
  <c r="P56" i="4"/>
  <c r="Q56" i="4" s="1"/>
  <c r="R56" i="4" s="1"/>
  <c r="S56" i="4"/>
  <c r="T56" i="4" s="1"/>
  <c r="U56" i="4" s="1"/>
  <c r="I30" i="4"/>
  <c r="L56" i="4"/>
  <c r="M56" i="4" s="1"/>
  <c r="L52" i="4"/>
  <c r="M52" i="4" s="1"/>
  <c r="S53" i="4"/>
  <c r="T53" i="4" s="1"/>
  <c r="U53" i="4" s="1"/>
  <c r="O24" i="4"/>
  <c r="P24" i="4" s="1"/>
  <c r="Q24" i="4" s="1"/>
  <c r="M27" i="4"/>
  <c r="N27" i="4" s="1"/>
  <c r="P51" i="4"/>
  <c r="Q51" i="4" s="1"/>
  <c r="R51" i="4" s="1"/>
  <c r="E52" i="4"/>
  <c r="H52" i="4" s="1"/>
  <c r="I52" i="4" s="1"/>
  <c r="E56" i="4"/>
  <c r="H56" i="4" s="1"/>
  <c r="I56" i="4" s="1"/>
  <c r="N51" i="4" l="1"/>
  <c r="O51" i="4" s="1"/>
  <c r="J51" i="4"/>
  <c r="K51" i="4" s="1"/>
  <c r="N55" i="4"/>
  <c r="O55" i="4" s="1"/>
  <c r="J55" i="4"/>
  <c r="K55" i="4" s="1"/>
  <c r="J24" i="4"/>
  <c r="K24" i="4" s="1"/>
  <c r="I24" i="4"/>
  <c r="J28" i="4"/>
  <c r="K28" i="4" s="1"/>
  <c r="I28" i="4"/>
</calcChain>
</file>

<file path=xl/sharedStrings.xml><?xml version="1.0" encoding="utf-8"?>
<sst xmlns="http://schemas.openxmlformats.org/spreadsheetml/2006/main" count="305" uniqueCount="136">
  <si>
    <t xml:space="preserve">temps [s] </t>
  </si>
  <si>
    <t>hauteur</t>
  </si>
  <si>
    <t xml:space="preserve">volume éprouvette [mL] </t>
  </si>
  <si>
    <t>débit</t>
  </si>
  <si>
    <t>moyenne</t>
  </si>
  <si>
    <t>seuil rectangualire n°3</t>
  </si>
  <si>
    <t>Seuil triangulaire - angle = 90°</t>
  </si>
  <si>
    <t>hauteur [mm]</t>
  </si>
  <si>
    <t>base [mm]</t>
  </si>
  <si>
    <t>débit [dm3/s]</t>
  </si>
  <si>
    <t>moyenne débit [dm3/s]</t>
  </si>
  <si>
    <t>temps moyens [s]</t>
  </si>
  <si>
    <t xml:space="preserve">Seuil rectangulaire </t>
  </si>
  <si>
    <t>Seuil triangulaire - angle = 30°</t>
  </si>
  <si>
    <t>Seuil trapezoïdal</t>
  </si>
  <si>
    <t>Q=1.83.(1-0.2h).h^(3/2)</t>
  </si>
  <si>
    <t>0,410 * [1 +1 / (1000h+1,6)] [ 1 + 0,55 h^2 / (h+P)^2]</t>
  </si>
  <si>
    <t>pi</t>
  </si>
  <si>
    <t>[0,405+0,003/h][1+0,55h^2/(h+P)^2)</t>
  </si>
  <si>
    <t>P - base [m]</t>
  </si>
  <si>
    <t>B - largeur du bac [m]</t>
  </si>
  <si>
    <t>b largeur seuil rectangulaire (m]</t>
  </si>
  <si>
    <t>Le taux de contraction latérale Beta=b/B</t>
  </si>
  <si>
    <t xml:space="preserve">Q debit déversé POLENI </t>
  </si>
  <si>
    <t>Q= 2/3*nu*B*sqrt(2*g)*h^3/2</t>
  </si>
  <si>
    <t>h [mm]</t>
  </si>
  <si>
    <t>h - [m]</t>
  </si>
  <si>
    <t>P - base [cm]</t>
  </si>
  <si>
    <t>nu - [SI]</t>
  </si>
  <si>
    <t>Q - [m^3/s] - théorique</t>
  </si>
  <si>
    <t>Q - [dm^3/s] - expérimentaux</t>
  </si>
  <si>
    <t>Q - [m^3/s] - théorique - formule de Thomson</t>
  </si>
  <si>
    <t>Q - [dm^3/s] - théorique - formule de Thomson</t>
  </si>
  <si>
    <t>Q - [m^3/s]</t>
  </si>
  <si>
    <t>Q - [dm^3/s]</t>
  </si>
  <si>
    <t>nu SIA</t>
  </si>
  <si>
    <t>nu - Hégly</t>
  </si>
  <si>
    <t>nu - BAZIN  [SI]</t>
  </si>
  <si>
    <t>nu - SIA  [SI]</t>
  </si>
  <si>
    <t>Q FRANCIS [m^3/s]</t>
  </si>
  <si>
    <t>Q FRANCIS [dm^3/s]</t>
  </si>
  <si>
    <t>Q en dm3/s</t>
  </si>
  <si>
    <t xml:space="preserve">nu hegly </t>
  </si>
  <si>
    <t>Q GOURRELY ET CRIMP</t>
  </si>
  <si>
    <t>Q=1,32*(h^2,47)*tan(teta/2)+1,69*(b^1,02)*(h^1,47)</t>
  </si>
  <si>
    <t>P base en cm</t>
  </si>
  <si>
    <t>teta/2 en degre</t>
  </si>
  <si>
    <t>Q théorique - Gourrely et Crimp [m3/s]</t>
  </si>
  <si>
    <t>Q théorique - Gourrely et Crimp [dm3/s]</t>
  </si>
  <si>
    <t xml:space="preserve">FORMULES UTILISES </t>
  </si>
  <si>
    <t>1,42*h^(5/2)</t>
  </si>
  <si>
    <t>nu - SIA - sans contraction latérale</t>
  </si>
  <si>
    <t>Q (Suez) - [m^3/s] - théorique</t>
  </si>
  <si>
    <t>(4/5) * nu * h^2 * sqrt(2 * g*h) * tan(teta/2)</t>
  </si>
  <si>
    <t>Q théorique - Gourrely et Grimp [m3/s]</t>
  </si>
  <si>
    <t>1,32*(teta / 2 )* h^(2,47)</t>
  </si>
  <si>
    <t>nu - BAZIN - sans contraction latérale</t>
  </si>
  <si>
    <t>0,375*(1+0,08*(b/B)+(0,0072)/(h)*(1+0,55*((b/B)*h/(h + P^2))))</t>
  </si>
  <si>
    <t xml:space="preserve">Q (medhycos) - [m^3/s] - théorique </t>
  </si>
  <si>
    <t>Ce * (8/15) * sqrt(2 * g ) * ten( teta / 2) * h^(5/2)</t>
  </si>
  <si>
    <t>16/15 * TAN(teta[rad]/2) * RACINE(2/5 * g * h^2)</t>
  </si>
  <si>
    <t>8/15 *nu* TAN(teta[rad]/2) * RACINE(2/5 * 9,81*(h-P)^5)</t>
  </si>
  <si>
    <t>Q théorique  [m^3/s] formule générale et nu Bazin</t>
  </si>
  <si>
    <t>Q théorique  [dm^3/s] formule générale et nu Bazin</t>
  </si>
  <si>
    <t>Q théorique  [dm^3/s] formule générale et nu SIA</t>
  </si>
  <si>
    <t>Q POLENI - [m^3/s] avec nu SIA</t>
  </si>
  <si>
    <t>Q POLENI - [dm^3/s] avec nu SIA</t>
  </si>
  <si>
    <t>nu avec contraction latérale SIA [SI]</t>
  </si>
  <si>
    <t>Q formule générale [m^3/s]</t>
  </si>
  <si>
    <t xml:space="preserve"> Q  formule générale [m^3/s]</t>
  </si>
  <si>
    <t>Q formule générale [dm^3/s]</t>
  </si>
  <si>
    <t>nu -SIA- avec contraction materale</t>
  </si>
  <si>
    <t>0,578*(1+0,065*(BETA^2)+((6,25-5,19*(BETA^2))/(1000*(h+0,016)))*(1+0,5*(BETA^4)*(h/h+P)^2))</t>
  </si>
  <si>
    <t>nu -HEGLY- avec contraction latérale</t>
  </si>
  <si>
    <t>0,375*(1+0,08*BETA+0,0072/h)*(1+0,55*(BETA*h/h+P)^2)</t>
  </si>
  <si>
    <t>Q FRANCIS (avec contraction latérale)</t>
  </si>
  <si>
    <t>Q formule générale</t>
  </si>
  <si>
    <t>Q= nu * B * h * RACINE(2*g*h)</t>
  </si>
  <si>
    <t>seuil trapezoïdal n°4</t>
  </si>
  <si>
    <t>Q  [m3/s]</t>
  </si>
  <si>
    <t>Q  [dm3/s]</t>
  </si>
  <si>
    <t>DONNEES</t>
  </si>
  <si>
    <t>teta/2 en rad</t>
  </si>
  <si>
    <t xml:space="preserve">b en m </t>
  </si>
  <si>
    <t xml:space="preserve">seuil trapezoïdal </t>
  </si>
  <si>
    <t>P base en mm</t>
  </si>
  <si>
    <t>exp1, Volume L</t>
  </si>
  <si>
    <t>exp 2, Volume L</t>
  </si>
  <si>
    <t>exp 3, Volume L</t>
  </si>
  <si>
    <t>exp1, temps [min],</t>
  </si>
  <si>
    <t>exp 2,temps [min],</t>
  </si>
  <si>
    <t>exp 3,temps [min],</t>
  </si>
  <si>
    <t>temps,h [mm]</t>
  </si>
  <si>
    <t>exp1,temps [s],</t>
  </si>
  <si>
    <t>exp 2,temps [s],</t>
  </si>
  <si>
    <t>exp 3, temps [s],</t>
  </si>
  <si>
    <t>exp1, Volume m^3</t>
  </si>
  <si>
    <t>exp 2, Volume m^3</t>
  </si>
  <si>
    <t>exp 3, Volume m^3</t>
  </si>
  <si>
    <t>h [m]</t>
  </si>
  <si>
    <t>Q débit (moyenne) m^3/s</t>
  </si>
  <si>
    <t>5,28,79</t>
  </si>
  <si>
    <t>5,38,36</t>
  </si>
  <si>
    <t>3,27,09</t>
  </si>
  <si>
    <t>3,00,49</t>
  </si>
  <si>
    <t>3,40,60</t>
  </si>
  <si>
    <t>2,19,77</t>
  </si>
  <si>
    <t>1,53,54</t>
  </si>
  <si>
    <t>2,21,80</t>
  </si>
  <si>
    <t>1,52,13</t>
  </si>
  <si>
    <t>1,36,44</t>
  </si>
  <si>
    <t>Q1</t>
  </si>
  <si>
    <t>Q2</t>
  </si>
  <si>
    <t>Q3</t>
  </si>
  <si>
    <t>h</t>
  </si>
  <si>
    <t>moyenne des débits Q</t>
  </si>
  <si>
    <t>hauteur , h [mm]</t>
  </si>
  <si>
    <t>exp 2 Volume L</t>
  </si>
  <si>
    <t>exp 3 Volume L</t>
  </si>
  <si>
    <t>seuil trapezoïdal graphique</t>
  </si>
  <si>
    <t>0.0003871467286</t>
  </si>
  <si>
    <t>0.0005027652086</t>
  </si>
  <si>
    <t>0.0005633122229</t>
  </si>
  <si>
    <t>0.0002770229912</t>
  </si>
  <si>
    <t>0.0004280821918</t>
  </si>
  <si>
    <t>Plaque triangulaire - angle = 90°</t>
  </si>
  <si>
    <t xml:space="preserve">hauteur = 15 mm </t>
  </si>
  <si>
    <t xml:space="preserve">hauteur = 20 mm </t>
  </si>
  <si>
    <t xml:space="preserve">hauteur = 25 mm </t>
  </si>
  <si>
    <t xml:space="preserve">hauteur = 30 mm </t>
  </si>
  <si>
    <t xml:space="preserve">hauteur = 35 mm </t>
  </si>
  <si>
    <t xml:space="preserve">hauteur = 40 mm </t>
  </si>
  <si>
    <t>Moyenne</t>
  </si>
  <si>
    <t>Débit [dm3/s]</t>
  </si>
  <si>
    <t>Hauteur [m]</t>
  </si>
  <si>
    <t>Plaque trapézoïdale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</si>
</sst>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.00000"/>
    <numFmt numFmtId="166" formatCode="#,##0.00000000000000"/>
    <numFmt numFmtId="167" formatCode="#,##0.0000000000000"/>
    <numFmt numFmtId="168" formatCode="#,##0.0000"/>
  </numFmts>
  <fonts count="2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b/>
      <sz val="10"/>
      <color theme="1"/>
      <name val="Arial"/>
      <scheme val="minor"/>
    </font>
    <font>
      <sz val="9"/>
      <color rgb="FF000000"/>
      <name val="&quot;Google Sans Mono&quot;"/>
    </font>
    <font>
      <sz val="9"/>
      <color rgb="FF1155CC"/>
      <name val="&quot;Google Sans Mono&quot;"/>
    </font>
    <font>
      <sz val="2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30F40"/>
      <name val="Arial"/>
    </font>
    <font>
      <sz val="10"/>
      <color rgb="FF030F40"/>
      <name val="Arial"/>
      <scheme val="minor"/>
    </font>
    <font>
      <sz val="9"/>
      <color rgb="FF000000"/>
      <name val="Arial"/>
    </font>
    <font>
      <sz val="14"/>
      <color theme="1"/>
      <name val="Arial"/>
      <scheme val="minor"/>
    </font>
    <font>
      <sz val="11"/>
      <color rgb="FF000000"/>
      <name val="Calibri"/>
    </font>
    <font>
      <sz val="10"/>
      <color rgb="FFBC8F8F"/>
      <name val="Monospaced"/>
    </font>
    <font>
      <i/>
      <sz val="10"/>
      <color rgb="FF64AE64"/>
      <name val="Monospaced"/>
    </font>
    <font>
      <i/>
      <sz val="10"/>
      <color rgb="FFBC8F8F"/>
      <name val="Monospaced"/>
    </font>
    <font>
      <sz val="10"/>
      <color rgb="FF000000"/>
      <name val="Arial"/>
    </font>
    <font>
      <sz val="10"/>
      <color rgb="FF000000"/>
      <name val="Monospaced"/>
    </font>
    <font>
      <sz val="9"/>
      <color rgb="FF000000"/>
      <name val="&quot;Google Sans&quot;"/>
    </font>
    <font>
      <sz val="9"/>
      <color rgb="FF1F1F1F"/>
      <name val="&quot;Google Sans&quot;"/>
    </font>
    <font>
      <i/>
      <sz val="10"/>
      <color rgb="FFBC8F8F"/>
      <name val="Arial"/>
    </font>
    <font>
      <sz val="14"/>
      <color rgb="FF000000"/>
      <name val="Calibri"/>
    </font>
    <font>
      <sz val="10"/>
      <name val="Arial"/>
    </font>
  </fonts>
  <fills count="2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1" fontId="2" fillId="3" borderId="0" xfId="0" applyNumberFormat="1" applyFont="1" applyFill="1" applyAlignment="1">
      <alignment horizontal="center"/>
    </xf>
    <xf numFmtId="11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center"/>
    </xf>
    <xf numFmtId="11" fontId="2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0" xfId="0" applyFont="1" applyFill="1"/>
    <xf numFmtId="0" fontId="2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3" xfId="0" applyFont="1" applyBorder="1"/>
    <xf numFmtId="0" fontId="5" fillId="6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5" fillId="7" borderId="0" xfId="0" applyFont="1" applyFill="1"/>
    <xf numFmtId="0" fontId="1" fillId="4" borderId="0" xfId="0" applyFont="1" applyFill="1" applyAlignment="1">
      <alignment horizontal="center"/>
    </xf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1" fontId="5" fillId="14" borderId="0" xfId="0" applyNumberFormat="1" applyFont="1" applyFill="1" applyAlignment="1">
      <alignment horizontal="center"/>
    </xf>
    <xf numFmtId="165" fontId="5" fillId="14" borderId="0" xfId="0" applyNumberFormat="1" applyFont="1" applyFill="1" applyAlignment="1">
      <alignment horizontal="center"/>
    </xf>
    <xf numFmtId="165" fontId="2" fillId="8" borderId="0" xfId="0" applyNumberFormat="1" applyFont="1" applyFill="1" applyAlignment="1">
      <alignment horizontal="right"/>
    </xf>
    <xf numFmtId="11" fontId="2" fillId="5" borderId="0" xfId="0" applyNumberFormat="1" applyFont="1" applyFill="1" applyAlignment="1">
      <alignment horizontal="center"/>
    </xf>
    <xf numFmtId="11" fontId="1" fillId="10" borderId="0" xfId="0" applyNumberFormat="1" applyFont="1" applyFill="1"/>
    <xf numFmtId="11" fontId="5" fillId="0" borderId="0" xfId="0" applyNumberFormat="1" applyFont="1"/>
    <xf numFmtId="0" fontId="5" fillId="14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3" xfId="0" applyFont="1" applyFill="1" applyBorder="1"/>
    <xf numFmtId="0" fontId="3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7" fontId="5" fillId="10" borderId="0" xfId="0" applyNumberFormat="1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11" fontId="1" fillId="18" borderId="0" xfId="0" applyNumberFormat="1" applyFont="1" applyFill="1" applyAlignment="1">
      <alignment horizontal="center"/>
    </xf>
    <xf numFmtId="11" fontId="6" fillId="11" borderId="0" xfId="0" applyNumberFormat="1" applyFont="1" applyFill="1" applyAlignment="1">
      <alignment horizontal="center"/>
    </xf>
    <xf numFmtId="166" fontId="2" fillId="11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11" fillId="0" borderId="0" xfId="0" applyFont="1"/>
    <xf numFmtId="0" fontId="2" fillId="18" borderId="3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6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/>
    <xf numFmtId="0" fontId="0" fillId="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" fillId="15" borderId="3" xfId="0" applyFont="1" applyFill="1" applyBorder="1"/>
    <xf numFmtId="0" fontId="2" fillId="0" borderId="3" xfId="0" applyFont="1" applyBorder="1" applyAlignment="1">
      <alignment horizontal="center"/>
    </xf>
    <xf numFmtId="0" fontId="15" fillId="0" borderId="0" xfId="0" applyFont="1" applyAlignment="1">
      <alignment horizontal="right"/>
    </xf>
    <xf numFmtId="1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11" fontId="3" fillId="14" borderId="0" xfId="0" applyNumberFormat="1" applyFont="1" applyFill="1" applyAlignment="1">
      <alignment horizontal="center"/>
    </xf>
    <xf numFmtId="165" fontId="3" fillId="14" borderId="0" xfId="0" applyNumberFormat="1" applyFont="1" applyFill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1" fontId="1" fillId="0" borderId="3" xfId="0" applyNumberFormat="1" applyFont="1" applyBorder="1"/>
    <xf numFmtId="0" fontId="19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4" fontId="19" fillId="0" borderId="3" xfId="0" applyNumberFormat="1" applyFont="1" applyBorder="1" applyAlignment="1">
      <alignment horizontal="center"/>
    </xf>
    <xf numFmtId="4" fontId="20" fillId="0" borderId="3" xfId="0" applyNumberFormat="1" applyFont="1" applyBorder="1" applyAlignment="1">
      <alignment horizontal="center"/>
    </xf>
    <xf numFmtId="4" fontId="21" fillId="9" borderId="3" xfId="0" applyNumberFormat="1" applyFont="1" applyFill="1" applyBorder="1"/>
    <xf numFmtId="0" fontId="22" fillId="9" borderId="0" xfId="0" applyFont="1" applyFill="1"/>
    <xf numFmtId="0" fontId="20" fillId="0" borderId="0" xfId="0" applyFont="1" applyAlignment="1">
      <alignment horizontal="center"/>
    </xf>
    <xf numFmtId="0" fontId="23" fillId="0" borderId="0" xfId="0" applyFont="1"/>
    <xf numFmtId="0" fontId="8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1" fontId="15" fillId="0" borderId="0" xfId="0" applyNumberFormat="1" applyFont="1" applyAlignment="1">
      <alignment horizontal="center"/>
    </xf>
    <xf numFmtId="11" fontId="1" fillId="0" borderId="3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1" fontId="4" fillId="0" borderId="4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/>
    <xf numFmtId="0" fontId="15" fillId="0" borderId="5" xfId="0" applyFont="1" applyBorder="1" applyAlignment="1">
      <alignment horizontal="center"/>
    </xf>
    <xf numFmtId="0" fontId="25" fillId="0" borderId="6" xfId="0" applyFont="1" applyBorder="1"/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Moyenne des débits en fonction de la hauteur pour le seuil triangulaire - angle = 90°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'débits expérimentaux'!$F$1:$F$2</c:f>
              <c:strCache>
                <c:ptCount val="2"/>
                <c:pt idx="1">
                  <c:v>moyenne débit [dm3/s]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'débits expérimentaux'!$B$3:$B$24</c:f>
              <c:numCache>
                <c:formatCode>General</c:formatCode>
                <c:ptCount val="2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20">
                  <c:v>40</c:v>
                </c:pt>
                <c:pt idx="21">
                  <c:v>40</c:v>
                </c:pt>
              </c:numCache>
            </c:numRef>
          </c:xVal>
          <c:yVal>
            <c:numRef>
              <c:f>'débits expérimentaux'!$F$3:$F$24</c:f>
              <c:numCache>
                <c:formatCode>0.00E+00</c:formatCode>
                <c:ptCount val="22"/>
                <c:pt idx="0">
                  <c:v>3.9563598132211379E-2</c:v>
                </c:pt>
                <c:pt idx="4">
                  <c:v>4.7839192576034674E-2</c:v>
                </c:pt>
                <c:pt idx="8">
                  <c:v>0.11962374064097857</c:v>
                </c:pt>
                <c:pt idx="12">
                  <c:v>0.19330589784904761</c:v>
                </c:pt>
                <c:pt idx="16">
                  <c:v>0.31370676910153006</c:v>
                </c:pt>
                <c:pt idx="20">
                  <c:v>0.49764384301923181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A-4057-9C30-B07BD6DC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576099"/>
        <c:axId val="439070504"/>
      </c:scatterChart>
      <c:valAx>
        <c:axId val="14605760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hauteur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39070504"/>
        <c:crosses val="autoZero"/>
        <c:crossBetween val="midCat"/>
      </c:valAx>
      <c:valAx>
        <c:axId val="439070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moyenne débit [dm3/s]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605760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Moyenne des débits en fonction de la hauteur pour le seuil triangulaire - angle = 30°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'débits expérimentaux'!$F$63:$F$64</c:f>
              <c:strCache>
                <c:ptCount val="2"/>
                <c:pt idx="1">
                  <c:v>moyenne débit [dm3/s]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'débits expérimentaux'!$B$65:$B$91</c:f>
              <c:numCache>
                <c:formatCode>General</c:formatCode>
                <c:ptCount val="2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</c:numCache>
            </c:numRef>
          </c:xVal>
          <c:yVal>
            <c:numRef>
              <c:f>'débits expérimentaux'!$F$65:$F$91</c:f>
              <c:numCache>
                <c:formatCode>General</c:formatCode>
                <c:ptCount val="27"/>
                <c:pt idx="0">
                  <c:v>5.6972820751744223E-2</c:v>
                </c:pt>
                <c:pt idx="4">
                  <c:v>7.6990337344036541E-2</c:v>
                </c:pt>
                <c:pt idx="8">
                  <c:v>0.15471357779972358</c:v>
                </c:pt>
                <c:pt idx="12">
                  <c:v>0.18085649378954172</c:v>
                </c:pt>
                <c:pt idx="16">
                  <c:v>0.25276647505866651</c:v>
                </c:pt>
                <c:pt idx="20">
                  <c:v>0.3009886533773834</c:v>
                </c:pt>
                <c:pt idx="24">
                  <c:v>0.39386122856517591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E-452C-A4C6-77F5C816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06920"/>
        <c:axId val="1230602776"/>
      </c:scatterChart>
      <c:valAx>
        <c:axId val="966006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hauteur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30602776"/>
        <c:crosses val="autoZero"/>
        <c:crossBetween val="midCat"/>
      </c:valAx>
      <c:valAx>
        <c:axId val="1230602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moyenne débit [dm3/s]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6600692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Moyenne des débits en fonction de la hauteur pour le seuil trapézoïdale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'débits expérimentaux'!$F$95:$F$96</c:f>
              <c:strCache>
                <c:ptCount val="2"/>
                <c:pt idx="1">
                  <c:v>moyenne débit [dm3/s]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'débits expérimentaux'!$B$97:$B$109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'débits expérimentaux'!$F$97:$F$109</c:f>
              <c:numCache>
                <c:formatCode>General</c:formatCode>
                <c:ptCount val="13"/>
                <c:pt idx="0">
                  <c:v>0.17437295638778538</c:v>
                </c:pt>
                <c:pt idx="4">
                  <c:v>0.25234936841056282</c:v>
                </c:pt>
                <c:pt idx="8">
                  <c:v>0.40254178412073149</c:v>
                </c:pt>
                <c:pt idx="12">
                  <c:v>0.54657163885002102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6-48C0-978F-EF2089B5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3565"/>
        <c:axId val="1323831694"/>
      </c:scatterChart>
      <c:valAx>
        <c:axId val="6036635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hauteur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23831694"/>
        <c:crosses val="autoZero"/>
        <c:crossBetween val="midCat"/>
      </c:valAx>
      <c:valAx>
        <c:axId val="1323831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moyenne débit [dm3/s]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036635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Moyenne des débits en fonction de la hauteur pour le seuil rectangulaire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'débits expérimentaux'!$F$30:$F$31</c:f>
              <c:strCache>
                <c:ptCount val="2"/>
                <c:pt idx="1">
                  <c:v>moyenne débit [dm3/s]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'débits expérimentaux'!$B$32:$B$59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</c:numCache>
            </c:numRef>
          </c:xVal>
          <c:yVal>
            <c:numRef>
              <c:f>'débits expérimentaux'!$F$32:$F$59</c:f>
              <c:numCache>
                <c:formatCode>General</c:formatCode>
                <c:ptCount val="28"/>
                <c:pt idx="0">
                  <c:v>3.2346138843161738E-2</c:v>
                </c:pt>
                <c:pt idx="4">
                  <c:v>7.0761120949258779E-2</c:v>
                </c:pt>
                <c:pt idx="8">
                  <c:v>0.1337514113332314</c:v>
                </c:pt>
                <c:pt idx="12">
                  <c:v>0.21686317798699639</c:v>
                </c:pt>
                <c:pt idx="16">
                  <c:v>0.30502380856231009</c:v>
                </c:pt>
                <c:pt idx="20">
                  <c:v>0.35137480896095313</c:v>
                </c:pt>
                <c:pt idx="24">
                  <c:v>0.44509481129199441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3-4F83-A92A-539C8E464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26938"/>
        <c:axId val="1487882293"/>
      </c:scatterChart>
      <c:valAx>
        <c:axId val="957326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hauteur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87882293"/>
        <c:crosses val="autoZero"/>
        <c:crossBetween val="midCat"/>
      </c:valAx>
      <c:valAx>
        <c:axId val="1487882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+mn-lt"/>
                  </a:rPr>
                  <a:t>moyenne débit [dm3/s]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5732693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moyenne des débits Q par rapport à 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débits_expérimentaux_sans_deb_u!$Y$9</c:f>
              <c:strCache>
                <c:ptCount val="1"/>
                <c:pt idx="0">
                  <c:v>moyenne des débits Q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débits_expérimentaux_sans_deb_u!$X$10:$X$14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</c:numCache>
            </c:numRef>
          </c:cat>
          <c:val>
            <c:numRef>
              <c:f>débits_expérimentaux_sans_deb_u!$Y$10:$Y$14</c:f>
              <c:numCache>
                <c:formatCode>General</c:formatCode>
                <c:ptCount val="5"/>
                <c:pt idx="0">
                  <c:v>1.1228967728825689E-4</c:v>
                </c:pt>
                <c:pt idx="1">
                  <c:v>1.6406370668656042E-4</c:v>
                </c:pt>
                <c:pt idx="2">
                  <c:v>1.8937122138517056E-4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2-48DD-842F-7B97AE62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28000"/>
        <c:axId val="671264541"/>
      </c:lineChart>
      <c:catAx>
        <c:axId val="26002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71264541"/>
        <c:crosses val="autoZero"/>
        <c:auto val="1"/>
        <c:lblAlgn val="ctr"/>
        <c:lblOffset val="100"/>
        <c:noMultiLvlLbl val="1"/>
      </c:catAx>
      <c:valAx>
        <c:axId val="671264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moyenne des débits 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600280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par rapport à h [mm]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débits_expérimentaux_sans_deb_u!$S$96</c:f>
              <c:strCache>
                <c:ptCount val="1"/>
                <c:pt idx="0">
                  <c:v>Q1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débits_expérimentaux_sans_deb_u!$R$97:$R$102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débits_expérimentaux_sans_deb_u!$S$97:$S$102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3.871467286101433E-4</c:v>
                </c:pt>
                <c:pt idx="3">
                  <c:v>5.0276520864756154E-4</c:v>
                </c:pt>
                <c:pt idx="4">
                  <c:v>6.3331222292590248E-4</c:v>
                </c:pt>
                <c:pt idx="5">
                  <c:v>8.6206896551724148E-4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165-A731-D2706CF6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977981"/>
        <c:axId val="1506870776"/>
      </c:lineChart>
      <c:catAx>
        <c:axId val="1494977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06870776"/>
        <c:crosses val="autoZero"/>
        <c:auto val="1"/>
        <c:lblAlgn val="ctr"/>
        <c:lblOffset val="100"/>
        <c:noMultiLvlLbl val="1"/>
      </c:catAx>
      <c:valAx>
        <c:axId val="1506870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949779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par rapport à h [mm]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débits_expérimentaux_sans_deb_u!$P$121</c:f>
              <c:strCache>
                <c:ptCount val="1"/>
                <c:pt idx="0">
                  <c:v>Q1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débits_expérimentaux_sans_deb_u!$O$122:$O$128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34.5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débits_expérimentaux_sans_deb_u!$P$122:$P$128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2.3702299123014935E-4</c:v>
                </c:pt>
                <c:pt idx="5">
                  <c:v>4.2808219178082195E-4</c:v>
                </c:pt>
                <c:pt idx="6">
                  <c:v>5.7971014492753622E-4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D-4427-917F-807A8B09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05654"/>
        <c:axId val="299763234"/>
      </c:lineChart>
      <c:catAx>
        <c:axId val="871005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99763234"/>
        <c:crosses val="autoZero"/>
        <c:auto val="1"/>
        <c:lblAlgn val="ctr"/>
        <c:lblOffset val="100"/>
        <c:noMultiLvlLbl val="1"/>
      </c:catAx>
      <c:valAx>
        <c:axId val="299763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871005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par rapport à h [mm]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94592"/>
        <c:axId val="1606986496"/>
      </c:lineChart>
      <c:catAx>
        <c:axId val="9129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06986496"/>
        <c:crosses val="autoZero"/>
        <c:auto val="1"/>
        <c:lblAlgn val="ctr"/>
        <c:lblOffset val="100"/>
        <c:noMultiLvlLbl val="1"/>
      </c:catAx>
      <c:valAx>
        <c:axId val="1606986496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9129945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par rapport à h [mm]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'Copie de débits_expérimentaux_s'!$P$121</c:f>
              <c:strCache>
                <c:ptCount val="1"/>
                <c:pt idx="0">
                  <c:v>Q1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'Copie de débits_expérimentaux_s'!$O$122:$O$128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34.5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'Copie de débits_expérimentaux_s'!$P$122:$P$128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2.3702299123014935E-4</c:v>
                </c:pt>
                <c:pt idx="5">
                  <c:v>4.2808219178082195E-4</c:v>
                </c:pt>
                <c:pt idx="6">
                  <c:v>5.7971014492753622E-4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5-41B8-8F5C-030D770C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45664"/>
        <c:axId val="1726160461"/>
      </c:lineChart>
      <c:catAx>
        <c:axId val="5075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[mm]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26160461"/>
        <c:crosses val="autoZero"/>
        <c:auto val="1"/>
        <c:lblAlgn val="ctr"/>
        <c:lblOffset val="100"/>
        <c:noMultiLvlLbl val="1"/>
      </c:catAx>
      <c:valAx>
        <c:axId val="1726160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075456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3</xdr:row>
      <xdr:rowOff>66675</xdr:rowOff>
    </xdr:from>
    <xdr:ext cx="5715000" cy="3533775"/>
    <xdr:graphicFrame macro="">
      <xdr:nvGraphicFramePr>
        <xdr:cNvPr id="5" name="Chart 5" title="Graphiqu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428625</xdr:colOff>
      <xdr:row>64</xdr:row>
      <xdr:rowOff>9525</xdr:rowOff>
    </xdr:from>
    <xdr:ext cx="5715000" cy="3533775"/>
    <xdr:graphicFrame macro="">
      <xdr:nvGraphicFramePr>
        <xdr:cNvPr id="6" name="Chart 6" title="Graphiqu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428625</xdr:colOff>
      <xdr:row>93</xdr:row>
      <xdr:rowOff>161925</xdr:rowOff>
    </xdr:from>
    <xdr:ext cx="5715000" cy="3533775"/>
    <xdr:graphicFrame macro="">
      <xdr:nvGraphicFramePr>
        <xdr:cNvPr id="7" name="Chart 7" title="Graphiqu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504825</xdr:colOff>
      <xdr:row>34</xdr:row>
      <xdr:rowOff>152400</xdr:rowOff>
    </xdr:from>
    <xdr:ext cx="5715000" cy="3533775"/>
    <xdr:graphicFrame macro="">
      <xdr:nvGraphicFramePr>
        <xdr:cNvPr id="8" name="Chart 8" title="Graphiqu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38</xdr:row>
      <xdr:rowOff>190500</xdr:rowOff>
    </xdr:from>
    <xdr:ext cx="5715000" cy="3533775"/>
    <xdr:graphicFrame macro="">
      <xdr:nvGraphicFramePr>
        <xdr:cNvPr id="9" name="Chart 9" title="Graphique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895350</xdr:colOff>
      <xdr:row>94</xdr:row>
      <xdr:rowOff>190500</xdr:rowOff>
    </xdr:from>
    <xdr:ext cx="5715000" cy="3533775"/>
    <xdr:graphicFrame macro="">
      <xdr:nvGraphicFramePr>
        <xdr:cNvPr id="10" name="Chart 10" title="Graphique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133350</xdr:colOff>
      <xdr:row>140</xdr:row>
      <xdr:rowOff>180975</xdr:rowOff>
    </xdr:from>
    <xdr:ext cx="5715000" cy="3533775"/>
    <xdr:graphicFrame macro="">
      <xdr:nvGraphicFramePr>
        <xdr:cNvPr id="11" name="Chart 11" title="Graphique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895350</xdr:colOff>
      <xdr:row>94</xdr:row>
      <xdr:rowOff>190500</xdr:rowOff>
    </xdr:from>
    <xdr:ext cx="5715000" cy="3533775"/>
    <xdr:graphicFrame macro="">
      <xdr:nvGraphicFramePr>
        <xdr:cNvPr id="12" name="Chart 12" title="Graphique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133350</xdr:colOff>
      <xdr:row>140</xdr:row>
      <xdr:rowOff>180975</xdr:rowOff>
    </xdr:from>
    <xdr:ext cx="5715000" cy="3533775"/>
    <xdr:graphicFrame macro="">
      <xdr:nvGraphicFramePr>
        <xdr:cNvPr id="13" name="Chart 13" title="Graphique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2"/>
  <sheetViews>
    <sheetView workbookViewId="0">
      <selection sqref="A1:G1"/>
    </sheetView>
  </sheetViews>
  <sheetFormatPr baseColWidth="10" defaultColWidth="12.6640625" defaultRowHeight="15.75" customHeight="1"/>
  <cols>
    <col min="4" max="4" width="20.33203125" customWidth="1"/>
    <col min="6" max="6" width="19.109375" customWidth="1"/>
    <col min="7" max="7" width="15.109375" customWidth="1"/>
    <col min="13" max="13" width="18.88671875" customWidth="1"/>
    <col min="15" max="15" width="17.88671875" customWidth="1"/>
  </cols>
  <sheetData>
    <row r="1" spans="1:31">
      <c r="A1" s="143" t="s">
        <v>6</v>
      </c>
      <c r="B1" s="144"/>
      <c r="C1" s="144"/>
      <c r="D1" s="144"/>
      <c r="E1" s="144"/>
      <c r="F1" s="144"/>
      <c r="G1" s="14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 t="s">
        <v>0</v>
      </c>
      <c r="B2" s="3" t="s">
        <v>7</v>
      </c>
      <c r="C2" s="3" t="s">
        <v>8</v>
      </c>
      <c r="D2" s="3" t="s">
        <v>2</v>
      </c>
      <c r="E2" s="3" t="s">
        <v>9</v>
      </c>
      <c r="F2" s="3" t="s">
        <v>10</v>
      </c>
      <c r="G2" s="3" t="s">
        <v>11</v>
      </c>
      <c r="H2" s="4"/>
      <c r="I2" s="2"/>
      <c r="J2" s="2"/>
      <c r="K2" s="2"/>
      <c r="L2" s="2"/>
      <c r="M2" s="2"/>
      <c r="N2" s="2"/>
      <c r="O2" s="2"/>
      <c r="P2" s="2"/>
      <c r="Q2" s="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5">
        <v>26.22</v>
      </c>
      <c r="B3" s="6">
        <v>15</v>
      </c>
      <c r="C3" s="5">
        <v>29</v>
      </c>
      <c r="D3" s="5">
        <v>1000</v>
      </c>
      <c r="E3" s="5">
        <f t="shared" ref="E3:E5" si="0">D3*10^(-3)/A3</f>
        <v>3.8138825324180017E-2</v>
      </c>
      <c r="F3" s="7">
        <f>AVERAGE(E3:E5)</f>
        <v>3.9563598132211379E-2</v>
      </c>
      <c r="G3" s="5">
        <f>AVERAGE(A3:A5)</f>
        <v>25.3</v>
      </c>
      <c r="H3" s="2"/>
      <c r="I3" s="2"/>
      <c r="J3" s="4"/>
      <c r="K3" s="4"/>
      <c r="L3" s="4"/>
      <c r="M3" s="4"/>
      <c r="N3" s="4"/>
      <c r="O3" s="8"/>
      <c r="P3" s="4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5">
        <v>24.31</v>
      </c>
      <c r="B4" s="5">
        <v>15</v>
      </c>
      <c r="C4" s="5"/>
      <c r="D4" s="5">
        <v>1000</v>
      </c>
      <c r="E4" s="5">
        <f t="shared" si="0"/>
        <v>4.1135335252982311E-2</v>
      </c>
      <c r="F4" s="9"/>
      <c r="G4" s="5"/>
      <c r="H4" s="2"/>
      <c r="I4" s="2"/>
      <c r="J4" s="4"/>
      <c r="K4" s="4"/>
      <c r="L4" s="4"/>
      <c r="M4" s="4"/>
      <c r="N4" s="4"/>
      <c r="O4" s="10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5">
        <v>25.37</v>
      </c>
      <c r="B5" s="5">
        <v>15</v>
      </c>
      <c r="C5" s="5"/>
      <c r="D5" s="5">
        <v>1000</v>
      </c>
      <c r="E5" s="5">
        <f t="shared" si="0"/>
        <v>3.9416633819471816E-2</v>
      </c>
      <c r="F5" s="9"/>
      <c r="G5" s="5"/>
      <c r="H5" s="2"/>
      <c r="I5" s="2"/>
      <c r="J5" s="4"/>
      <c r="K5" s="4"/>
      <c r="L5" s="4"/>
      <c r="M5" s="4"/>
      <c r="N5" s="4"/>
      <c r="O5" s="10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5"/>
      <c r="B6" s="5"/>
      <c r="C6" s="5"/>
      <c r="D6" s="5"/>
      <c r="E6" s="5"/>
      <c r="F6" s="5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4"/>
      <c r="Y6" s="2"/>
      <c r="Z6" s="2"/>
      <c r="AA6" s="2"/>
      <c r="AB6" s="2"/>
      <c r="AC6" s="2"/>
      <c r="AD6" s="2"/>
      <c r="AE6" s="2"/>
    </row>
    <row r="7" spans="1:31">
      <c r="A7" s="5">
        <v>21.28</v>
      </c>
      <c r="B7" s="6">
        <v>20</v>
      </c>
      <c r="C7" s="5">
        <v>38</v>
      </c>
      <c r="D7" s="5">
        <v>1000</v>
      </c>
      <c r="E7" s="5">
        <f t="shared" ref="E7:E9" si="1">D7*10^(-3)/A7</f>
        <v>4.6992481203007516E-2</v>
      </c>
      <c r="F7" s="7">
        <f>AVERAGE(E7:E9)</f>
        <v>4.7839192576034674E-2</v>
      </c>
      <c r="G7" s="5">
        <f>AVERAGE(A7:A9)</f>
        <v>20.906666666666666</v>
      </c>
      <c r="H7" s="2"/>
      <c r="I7" s="2"/>
      <c r="J7" s="4"/>
      <c r="K7" s="4"/>
      <c r="L7" s="4"/>
      <c r="M7" s="4"/>
      <c r="N7" s="4"/>
      <c r="O7" s="8"/>
      <c r="P7" s="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5">
        <v>20.72</v>
      </c>
      <c r="B8" s="5">
        <v>20</v>
      </c>
      <c r="C8" s="5"/>
      <c r="D8" s="5">
        <v>1000</v>
      </c>
      <c r="E8" s="5">
        <f t="shared" si="1"/>
        <v>4.8262548262548263E-2</v>
      </c>
      <c r="F8" s="9"/>
      <c r="G8" s="5"/>
      <c r="H8" s="2"/>
      <c r="I8" s="2"/>
      <c r="J8" s="4"/>
      <c r="K8" s="4"/>
      <c r="L8" s="4"/>
      <c r="M8" s="4"/>
      <c r="N8" s="4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5">
        <v>20.72</v>
      </c>
      <c r="B9" s="5">
        <v>20</v>
      </c>
      <c r="C9" s="5"/>
      <c r="D9" s="5">
        <v>1000</v>
      </c>
      <c r="E9" s="5">
        <f t="shared" si="1"/>
        <v>4.8262548262548263E-2</v>
      </c>
      <c r="F9" s="9"/>
      <c r="G9" s="5"/>
      <c r="H9" s="2"/>
      <c r="I9" s="2"/>
      <c r="J9" s="4"/>
      <c r="K9" s="4"/>
      <c r="L9" s="4"/>
      <c r="M9" s="4"/>
      <c r="N9" s="4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5"/>
      <c r="B10" s="5"/>
      <c r="C10" s="5"/>
      <c r="D10" s="5"/>
      <c r="E10" s="5"/>
      <c r="F10" s="5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>
        <v>8.2799999999999994</v>
      </c>
      <c r="B11" s="6">
        <v>25</v>
      </c>
      <c r="C11" s="5">
        <v>48</v>
      </c>
      <c r="D11" s="5">
        <v>1000</v>
      </c>
      <c r="E11" s="5">
        <f t="shared" ref="E11:E13" si="2">D11*10^(-3)/A11</f>
        <v>0.12077294685990339</v>
      </c>
      <c r="F11" s="7">
        <f>AVERAGE(E11:E13)</f>
        <v>0.11962374064097857</v>
      </c>
      <c r="G11" s="5">
        <f>AVERAGE(A11:A13)</f>
        <v>8.36</v>
      </c>
      <c r="H11" s="2"/>
      <c r="I11" s="2"/>
      <c r="J11" s="4"/>
      <c r="K11" s="4"/>
      <c r="L11" s="4"/>
      <c r="M11" s="4"/>
      <c r="N11" s="4"/>
      <c r="O11" s="8"/>
      <c r="P11" s="4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>
        <v>8.3699999999999992</v>
      </c>
      <c r="B12" s="5">
        <v>25</v>
      </c>
      <c r="C12" s="5"/>
      <c r="D12" s="5">
        <v>1000</v>
      </c>
      <c r="E12" s="5">
        <f t="shared" si="2"/>
        <v>0.11947431302270013</v>
      </c>
      <c r="F12" s="9"/>
      <c r="G12" s="5"/>
      <c r="H12" s="2"/>
      <c r="I12" s="2"/>
      <c r="J12" s="4"/>
      <c r="K12" s="4"/>
      <c r="L12" s="4"/>
      <c r="M12" s="4"/>
      <c r="N12" s="4"/>
      <c r="O12" s="1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5">
        <v>8.43</v>
      </c>
      <c r="B13" s="5">
        <v>25</v>
      </c>
      <c r="C13" s="5"/>
      <c r="D13" s="5">
        <v>1000</v>
      </c>
      <c r="E13" s="5">
        <f t="shared" si="2"/>
        <v>0.11862396204033215</v>
      </c>
      <c r="F13" s="9"/>
      <c r="G13" s="5"/>
      <c r="H13" s="2"/>
      <c r="I13" s="2"/>
      <c r="J13" s="4"/>
      <c r="K13" s="4"/>
      <c r="L13" s="4"/>
      <c r="M13" s="4"/>
      <c r="N13" s="4"/>
      <c r="O13" s="10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5"/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5">
        <v>5.19</v>
      </c>
      <c r="B15" s="6">
        <v>30</v>
      </c>
      <c r="C15" s="5">
        <v>59</v>
      </c>
      <c r="D15" s="5">
        <v>1000</v>
      </c>
      <c r="E15" s="5">
        <f t="shared" ref="E15:E17" si="3">D15*10^(-3)/A15</f>
        <v>0.19267822736030826</v>
      </c>
      <c r="F15" s="7">
        <f>AVERAGE(E15:E17)</f>
        <v>0.19330589784904761</v>
      </c>
      <c r="G15" s="5">
        <f>AVERAGE(A15:A17)</f>
        <v>5.1733333333333329</v>
      </c>
      <c r="H15" s="2"/>
      <c r="I15" s="2"/>
      <c r="J15" s="4"/>
      <c r="K15" s="4"/>
      <c r="L15" s="4"/>
      <c r="M15" s="4"/>
      <c r="N15" s="4"/>
      <c r="O15" s="8"/>
      <c r="P15" s="4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5">
        <v>5.13</v>
      </c>
      <c r="B16" s="5">
        <v>30</v>
      </c>
      <c r="C16" s="5"/>
      <c r="D16" s="5">
        <v>1000</v>
      </c>
      <c r="E16" s="5">
        <f t="shared" si="3"/>
        <v>0.19493177387914232</v>
      </c>
      <c r="F16" s="9"/>
      <c r="G16" s="5"/>
      <c r="H16" s="2"/>
      <c r="I16" s="2"/>
      <c r="J16" s="4"/>
      <c r="K16" s="4"/>
      <c r="L16" s="4"/>
      <c r="M16" s="4"/>
      <c r="N16" s="4"/>
      <c r="O16" s="1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5">
        <v>5.2</v>
      </c>
      <c r="B17" s="5">
        <v>30</v>
      </c>
      <c r="C17" s="5"/>
      <c r="D17" s="5">
        <v>1000</v>
      </c>
      <c r="E17" s="5">
        <f t="shared" si="3"/>
        <v>0.19230769230769229</v>
      </c>
      <c r="F17" s="9"/>
      <c r="G17" s="5"/>
      <c r="H17" s="2"/>
      <c r="I17" s="2"/>
      <c r="J17" s="4"/>
      <c r="K17" s="4"/>
      <c r="L17" s="4"/>
      <c r="M17" s="4"/>
      <c r="N17" s="4"/>
      <c r="O17" s="10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/>
      <c r="B18" s="5"/>
      <c r="C18" s="5"/>
      <c r="D18" s="5"/>
      <c r="E18" s="5"/>
      <c r="F18" s="5"/>
      <c r="G18" s="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>
        <v>3.09</v>
      </c>
      <c r="B19" s="6">
        <v>35</v>
      </c>
      <c r="C19" s="5">
        <v>69</v>
      </c>
      <c r="D19" s="5">
        <v>1000</v>
      </c>
      <c r="E19" s="5">
        <f t="shared" ref="E19:E21" si="4">D19*10^(-3)/A19</f>
        <v>0.3236245954692557</v>
      </c>
      <c r="F19" s="7">
        <f>AVERAGE(E19:E21)</f>
        <v>0.31370676910153006</v>
      </c>
      <c r="G19" s="5">
        <f>AVERAGE(A19:A21)</f>
        <v>3.19</v>
      </c>
      <c r="H19" s="2"/>
      <c r="I19" s="2"/>
      <c r="J19" s="4"/>
      <c r="K19" s="4"/>
      <c r="L19" s="4"/>
      <c r="M19" s="4"/>
      <c r="N19" s="4"/>
      <c r="O19" s="8"/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>
        <v>3.18</v>
      </c>
      <c r="B20" s="5">
        <v>35</v>
      </c>
      <c r="C20" s="5"/>
      <c r="D20" s="5">
        <v>1000</v>
      </c>
      <c r="E20" s="5">
        <f t="shared" si="4"/>
        <v>0.31446540880503143</v>
      </c>
      <c r="F20" s="9"/>
      <c r="G20" s="5"/>
      <c r="H20" s="2"/>
      <c r="I20" s="2"/>
      <c r="J20" s="4"/>
      <c r="K20" s="4"/>
      <c r="L20" s="4"/>
      <c r="M20" s="4"/>
      <c r="N20" s="4"/>
      <c r="O20" s="1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>
        <v>3.3</v>
      </c>
      <c r="B21" s="5">
        <v>35</v>
      </c>
      <c r="C21" s="5"/>
      <c r="D21" s="5">
        <v>1000</v>
      </c>
      <c r="E21" s="5">
        <f t="shared" si="4"/>
        <v>0.30303030303030304</v>
      </c>
      <c r="F21" s="9"/>
      <c r="G21" s="5"/>
      <c r="H21" s="2"/>
      <c r="I21" s="2"/>
      <c r="J21" s="4"/>
      <c r="K21" s="4"/>
      <c r="L21" s="4"/>
      <c r="M21" s="4"/>
      <c r="N21" s="4"/>
      <c r="O21" s="1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5"/>
      <c r="C22" s="5"/>
      <c r="D22" s="5"/>
      <c r="E22" s="5"/>
      <c r="F22" s="5"/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>
        <v>1.97</v>
      </c>
      <c r="B23" s="6">
        <v>40</v>
      </c>
      <c r="C23" s="5">
        <v>78</v>
      </c>
      <c r="D23" s="5">
        <v>1000</v>
      </c>
      <c r="E23" s="5">
        <f t="shared" ref="E23:E25" si="5">D23*10^(-3)/A23</f>
        <v>0.50761421319796951</v>
      </c>
      <c r="F23" s="7">
        <f>AVERAGE(E23:E25)</f>
        <v>0.49764384301923181</v>
      </c>
      <c r="G23" s="5">
        <f>AVERAGE(A23:A25)</f>
        <v>2.0099999999999998</v>
      </c>
      <c r="H23" s="2"/>
      <c r="I23" s="2"/>
      <c r="J23" s="4"/>
      <c r="K23" s="4"/>
      <c r="L23" s="4"/>
      <c r="M23" s="4"/>
      <c r="N23" s="4"/>
      <c r="O23" s="8"/>
      <c r="P23" s="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>
        <v>2.0099999999999998</v>
      </c>
      <c r="B24" s="5">
        <v>40</v>
      </c>
      <c r="C24" s="5"/>
      <c r="D24" s="5">
        <v>1000</v>
      </c>
      <c r="E24" s="5">
        <f t="shared" si="5"/>
        <v>0.49751243781094534</v>
      </c>
      <c r="F24" s="9"/>
      <c r="G24" s="5"/>
      <c r="H24" s="2"/>
      <c r="I24" s="2"/>
      <c r="J24" s="4"/>
      <c r="K24" s="4"/>
      <c r="L24" s="4"/>
      <c r="M24" s="4"/>
      <c r="N24" s="4"/>
      <c r="O24" s="1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5">
        <v>2.0499999999999998</v>
      </c>
      <c r="B25" s="5">
        <v>40</v>
      </c>
      <c r="C25" s="5"/>
      <c r="D25" s="5">
        <v>1000</v>
      </c>
      <c r="E25" s="5">
        <f t="shared" si="5"/>
        <v>0.48780487804878053</v>
      </c>
      <c r="F25" s="5"/>
      <c r="G25" s="5"/>
      <c r="H25" s="2"/>
      <c r="I25" s="2"/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5"/>
      <c r="B26" s="5"/>
      <c r="C26" s="5"/>
      <c r="D26" s="5"/>
      <c r="E26" s="5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11"/>
      <c r="B27" s="11"/>
      <c r="C27" s="11"/>
      <c r="D27" s="11"/>
      <c r="E27" s="11"/>
      <c r="F27" s="11"/>
      <c r="G27" s="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5"/>
      <c r="B28" s="5"/>
      <c r="C28" s="5"/>
      <c r="D28" s="5"/>
      <c r="E28" s="5"/>
      <c r="F28" s="5"/>
      <c r="G28" s="5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5"/>
      <c r="B29" s="5"/>
      <c r="C29" s="5"/>
      <c r="D29" s="5"/>
      <c r="E29" s="5"/>
      <c r="F29" s="5"/>
      <c r="G29" s="5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145" t="s">
        <v>12</v>
      </c>
      <c r="B30" s="144"/>
      <c r="C30" s="144"/>
      <c r="D30" s="144"/>
      <c r="E30" s="144"/>
      <c r="F30" s="144"/>
      <c r="G30" s="144"/>
      <c r="H30" s="12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>
      <c r="A31" s="3" t="s">
        <v>0</v>
      </c>
      <c r="B31" s="3" t="s">
        <v>7</v>
      </c>
      <c r="C31" s="3" t="s">
        <v>8</v>
      </c>
      <c r="D31" s="3" t="s">
        <v>2</v>
      </c>
      <c r="E31" s="3" t="s">
        <v>9</v>
      </c>
      <c r="F31" s="3" t="s">
        <v>10</v>
      </c>
      <c r="G31" s="3" t="s">
        <v>11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14">
        <v>30.97</v>
      </c>
      <c r="B32" s="15">
        <v>10</v>
      </c>
      <c r="C32" s="14">
        <v>1000</v>
      </c>
      <c r="D32" s="14">
        <v>1000</v>
      </c>
      <c r="E32" s="14">
        <f t="shared" ref="E32:E34" si="6">D32*10^(-3)/A32</f>
        <v>3.2289312237649338E-2</v>
      </c>
      <c r="F32" s="15">
        <f>AVERAGE(E32:E34)</f>
        <v>3.2346138843161738E-2</v>
      </c>
      <c r="G32" s="14">
        <f>AVERAGE(B32:B34)</f>
        <v>10</v>
      </c>
      <c r="H32" s="14"/>
      <c r="I32" s="14"/>
      <c r="J32" s="14"/>
      <c r="K32" s="14"/>
      <c r="L32" s="14"/>
      <c r="M32" s="1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>
      <c r="A33" s="14">
        <v>31.62</v>
      </c>
      <c r="B33" s="14">
        <v>10</v>
      </c>
      <c r="C33" s="14">
        <v>1000</v>
      </c>
      <c r="D33" s="14">
        <v>1000</v>
      </c>
      <c r="E33" s="14">
        <f t="shared" si="6"/>
        <v>3.1625553447185324E-2</v>
      </c>
      <c r="F33" s="14"/>
      <c r="G33" s="14"/>
      <c r="H33" s="14"/>
      <c r="I33" s="14"/>
      <c r="J33" s="14"/>
      <c r="K33" s="14"/>
      <c r="L33" s="14"/>
      <c r="M33" s="1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>
      <c r="A34" s="14">
        <v>30.19</v>
      </c>
      <c r="B34" s="14">
        <v>10</v>
      </c>
      <c r="C34" s="14">
        <v>1000</v>
      </c>
      <c r="D34" s="14">
        <v>1000</v>
      </c>
      <c r="E34" s="14">
        <f t="shared" si="6"/>
        <v>3.3123550844650546E-2</v>
      </c>
      <c r="F34" s="14"/>
      <c r="G34" s="14"/>
      <c r="H34" s="14"/>
      <c r="I34" s="14"/>
      <c r="J34" s="14"/>
      <c r="K34" s="14"/>
      <c r="L34" s="14"/>
      <c r="M34" s="1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>
      <c r="A35" s="5"/>
      <c r="B35" s="5"/>
      <c r="C35" s="5"/>
      <c r="D35" s="5"/>
      <c r="F35" s="5"/>
      <c r="G35" s="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5">
        <v>13.78</v>
      </c>
      <c r="B36" s="6">
        <v>15</v>
      </c>
      <c r="C36" s="5"/>
      <c r="D36" s="5">
        <v>1000</v>
      </c>
      <c r="E36" s="1">
        <f t="shared" ref="E36:E38" si="7">D36*10^(-3)/A36</f>
        <v>7.2568940493468792E-2</v>
      </c>
      <c r="F36" s="6">
        <f>AVERAGE(E36:E38)</f>
        <v>7.0761120949258779E-2</v>
      </c>
      <c r="G36" s="5">
        <f>AVERAGE(B36:B38)</f>
        <v>15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5">
        <v>14.35</v>
      </c>
      <c r="B37" s="5">
        <v>15</v>
      </c>
      <c r="C37" s="5"/>
      <c r="D37" s="5">
        <v>1000</v>
      </c>
      <c r="E37" s="1">
        <f t="shared" si="7"/>
        <v>6.968641114982578E-2</v>
      </c>
      <c r="F37" s="5"/>
      <c r="G37" s="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5">
        <v>14.28</v>
      </c>
      <c r="B38" s="5">
        <v>15</v>
      </c>
      <c r="C38" s="5"/>
      <c r="D38" s="5">
        <v>1000</v>
      </c>
      <c r="E38" s="1">
        <f t="shared" si="7"/>
        <v>7.0028011204481794E-2</v>
      </c>
      <c r="F38" s="5"/>
      <c r="G38" s="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5"/>
      <c r="B39" s="5"/>
      <c r="C39" s="5"/>
      <c r="D39" s="5"/>
      <c r="F39" s="5"/>
      <c r="G39" s="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5">
        <v>7.51</v>
      </c>
      <c r="B40" s="6">
        <v>20</v>
      </c>
      <c r="C40" s="5"/>
      <c r="D40" s="5">
        <v>1000</v>
      </c>
      <c r="E40" s="1">
        <f t="shared" ref="E40:E42" si="8">D40*10^(-3)/A40</f>
        <v>0.13315579227696406</v>
      </c>
      <c r="F40" s="6">
        <f>AVERAGE(E40:E42)</f>
        <v>0.1337514113332314</v>
      </c>
      <c r="G40" s="5">
        <f>AVERAGE(B40:B42)</f>
        <v>20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5">
        <v>7.44</v>
      </c>
      <c r="B41" s="5">
        <v>20</v>
      </c>
      <c r="C41" s="5"/>
      <c r="D41" s="5">
        <v>1000</v>
      </c>
      <c r="E41" s="1">
        <f t="shared" si="8"/>
        <v>0.13440860215053763</v>
      </c>
      <c r="F41" s="5"/>
      <c r="G41" s="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5">
        <v>7.48</v>
      </c>
      <c r="B42" s="5">
        <v>20</v>
      </c>
      <c r="C42" s="5"/>
      <c r="D42" s="5">
        <v>1000</v>
      </c>
      <c r="E42" s="1">
        <f t="shared" si="8"/>
        <v>0.13368983957219249</v>
      </c>
      <c r="F42" s="5"/>
      <c r="G42" s="5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5"/>
      <c r="B43" s="5"/>
      <c r="C43" s="5"/>
      <c r="D43" s="5"/>
      <c r="F43" s="5"/>
      <c r="G43" s="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5">
        <v>4.84</v>
      </c>
      <c r="B44" s="6">
        <v>25</v>
      </c>
      <c r="C44" s="5"/>
      <c r="D44" s="5">
        <v>1000</v>
      </c>
      <c r="E44" s="1">
        <f t="shared" ref="E44:E46" si="9">D44*10^(-3)/A44</f>
        <v>0.20661157024793389</v>
      </c>
      <c r="F44" s="6">
        <f>AVERAGE(E44:E46)</f>
        <v>0.21686317798699639</v>
      </c>
      <c r="G44" s="5">
        <f>AVERAGE(B44:B46)</f>
        <v>25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5">
        <v>4.54</v>
      </c>
      <c r="B45" s="5">
        <v>25</v>
      </c>
      <c r="C45" s="5"/>
      <c r="D45" s="5">
        <v>1000</v>
      </c>
      <c r="E45" s="1">
        <f t="shared" si="9"/>
        <v>0.22026431718061673</v>
      </c>
      <c r="F45" s="5"/>
      <c r="G45" s="5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5">
        <v>4.47</v>
      </c>
      <c r="B46" s="5">
        <v>25</v>
      </c>
      <c r="C46" s="5"/>
      <c r="D46" s="5">
        <v>1000</v>
      </c>
      <c r="E46" s="1">
        <f t="shared" si="9"/>
        <v>0.2237136465324385</v>
      </c>
      <c r="F46" s="5"/>
      <c r="G46" s="5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5"/>
      <c r="B47" s="5"/>
      <c r="C47" s="5"/>
      <c r="D47" s="5"/>
      <c r="F47" s="5"/>
      <c r="G47" s="5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5">
        <v>3.32</v>
      </c>
      <c r="B48" s="6">
        <v>30</v>
      </c>
      <c r="C48" s="5"/>
      <c r="D48" s="5">
        <v>1000</v>
      </c>
      <c r="E48" s="1">
        <f t="shared" ref="E48:E50" si="10">D48*10^(-3)/A48</f>
        <v>0.30120481927710846</v>
      </c>
      <c r="F48" s="6">
        <f>AVERAGE(E48:E50)</f>
        <v>0.30502380856231009</v>
      </c>
      <c r="G48" s="5">
        <f>AVERAGE(B48:B50)</f>
        <v>30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5">
        <v>3.34</v>
      </c>
      <c r="B49" s="5">
        <v>30</v>
      </c>
      <c r="C49" s="5"/>
      <c r="D49" s="5">
        <v>1000</v>
      </c>
      <c r="E49" s="1">
        <f t="shared" si="10"/>
        <v>0.29940119760479045</v>
      </c>
      <c r="F49" s="5"/>
      <c r="G49" s="5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5">
        <v>3.18</v>
      </c>
      <c r="B50" s="5">
        <v>30</v>
      </c>
      <c r="C50" s="5"/>
      <c r="D50" s="5">
        <v>1000</v>
      </c>
      <c r="E50" s="1">
        <f t="shared" si="10"/>
        <v>0.31446540880503143</v>
      </c>
      <c r="F50" s="5"/>
      <c r="G50" s="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5"/>
      <c r="B51" s="5"/>
      <c r="C51" s="5"/>
      <c r="D51" s="5"/>
      <c r="F51" s="5"/>
      <c r="G51" s="5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5">
        <v>2.91</v>
      </c>
      <c r="B52" s="6">
        <v>35</v>
      </c>
      <c r="C52" s="5"/>
      <c r="D52" s="5">
        <v>1000</v>
      </c>
      <c r="E52" s="1">
        <f t="shared" ref="E52:E54" si="11">D52*10^(-3)/A52</f>
        <v>0.3436426116838488</v>
      </c>
      <c r="F52" s="6">
        <f>AVERAGE(E52:E54)</f>
        <v>0.35137480896095313</v>
      </c>
      <c r="G52" s="5">
        <f>AVERAGE(B52:B54)</f>
        <v>35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5">
        <v>2.82</v>
      </c>
      <c r="B53" s="5">
        <v>35</v>
      </c>
      <c r="C53" s="5"/>
      <c r="D53" s="5">
        <v>1000</v>
      </c>
      <c r="E53" s="1">
        <f t="shared" si="11"/>
        <v>0.3546099290780142</v>
      </c>
      <c r="F53" s="5"/>
      <c r="G53" s="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5">
        <v>2.81</v>
      </c>
      <c r="B54" s="5">
        <v>35</v>
      </c>
      <c r="C54" s="5"/>
      <c r="D54" s="5">
        <v>1000</v>
      </c>
      <c r="E54" s="1">
        <f t="shared" si="11"/>
        <v>0.35587188612099646</v>
      </c>
      <c r="F54" s="5"/>
      <c r="G54" s="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5"/>
      <c r="B55" s="5"/>
      <c r="C55" s="5"/>
      <c r="D55" s="5"/>
      <c r="F55" s="5"/>
      <c r="G55" s="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5">
        <v>2.31</v>
      </c>
      <c r="B56" s="6">
        <v>40</v>
      </c>
      <c r="C56" s="5"/>
      <c r="D56" s="5">
        <v>1000</v>
      </c>
      <c r="E56" s="1">
        <f t="shared" ref="E56:E58" si="12">D56*10^(-3)/A56</f>
        <v>0.4329004329004329</v>
      </c>
      <c r="F56" s="6">
        <f>AVERAGE(E56:E58)</f>
        <v>0.44509481129199441</v>
      </c>
      <c r="G56" s="5">
        <f>AVERAGE(B56:B58)</f>
        <v>40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5">
        <v>2.31</v>
      </c>
      <c r="B57" s="5">
        <v>40</v>
      </c>
      <c r="C57" s="5"/>
      <c r="D57" s="5">
        <v>1000</v>
      </c>
      <c r="E57" s="1">
        <f t="shared" si="12"/>
        <v>0.4329004329004329</v>
      </c>
      <c r="F57" s="5"/>
      <c r="G57" s="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5">
        <v>2.13</v>
      </c>
      <c r="B58" s="5">
        <v>40</v>
      </c>
      <c r="C58" s="5"/>
      <c r="D58" s="5">
        <v>1000</v>
      </c>
      <c r="E58" s="1">
        <f t="shared" si="12"/>
        <v>0.46948356807511737</v>
      </c>
      <c r="F58" s="5"/>
      <c r="G58" s="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11"/>
      <c r="B59" s="11"/>
      <c r="C59" s="11"/>
      <c r="D59" s="11"/>
      <c r="E59" s="11"/>
      <c r="F59" s="11"/>
      <c r="G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5"/>
      <c r="B60" s="5"/>
      <c r="C60" s="5"/>
      <c r="D60" s="5"/>
      <c r="E60" s="5"/>
      <c r="F60" s="5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5"/>
      <c r="B61" s="5"/>
      <c r="C61" s="5"/>
      <c r="D61" s="5"/>
      <c r="E61" s="5"/>
      <c r="F61" s="5"/>
      <c r="G61" s="5"/>
      <c r="H61" s="4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5"/>
      <c r="B62" s="5"/>
      <c r="C62" s="5"/>
      <c r="D62" s="5"/>
      <c r="E62" s="5"/>
      <c r="F62" s="5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145" t="s">
        <v>13</v>
      </c>
      <c r="B63" s="144"/>
      <c r="C63" s="144"/>
      <c r="D63" s="144"/>
      <c r="E63" s="144"/>
      <c r="F63" s="144"/>
      <c r="G63" s="144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>
      <c r="A64" s="3" t="s">
        <v>0</v>
      </c>
      <c r="B64" s="3" t="s">
        <v>7</v>
      </c>
      <c r="C64" s="3" t="s">
        <v>8</v>
      </c>
      <c r="D64" s="3" t="s">
        <v>2</v>
      </c>
      <c r="E64" s="3" t="s">
        <v>9</v>
      </c>
      <c r="F64" s="3" t="s">
        <v>10</v>
      </c>
      <c r="G64" s="3" t="s">
        <v>11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>
      <c r="A65" s="5">
        <v>17.47</v>
      </c>
      <c r="B65" s="6">
        <v>30</v>
      </c>
      <c r="C65" s="5">
        <v>14</v>
      </c>
      <c r="D65" s="5">
        <v>1000</v>
      </c>
      <c r="E65" s="5">
        <f t="shared" ref="E65:E67" si="13">D65*10^(-3)/A65</f>
        <v>5.7240984544934176E-2</v>
      </c>
      <c r="F65" s="6">
        <f>AVERAGE(E65:E67)</f>
        <v>5.6972820751744223E-2</v>
      </c>
      <c r="G65" s="5">
        <f>AVERAGE(B65:B67)</f>
        <v>30</v>
      </c>
      <c r="H65" s="2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5">
        <v>17.75</v>
      </c>
      <c r="B66" s="5">
        <v>30</v>
      </c>
      <c r="C66" s="5"/>
      <c r="D66" s="5">
        <v>1000</v>
      </c>
      <c r="E66" s="5">
        <f t="shared" si="13"/>
        <v>5.6338028169014086E-2</v>
      </c>
      <c r="F66" s="5"/>
      <c r="G66" s="5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5">
        <v>17.440000000000001</v>
      </c>
      <c r="B67" s="5">
        <v>30</v>
      </c>
      <c r="C67" s="5"/>
      <c r="D67" s="5">
        <v>1000</v>
      </c>
      <c r="E67" s="5">
        <f t="shared" si="13"/>
        <v>5.73394495412844E-2</v>
      </c>
      <c r="F67" s="5"/>
      <c r="G67" s="5"/>
      <c r="H67" s="2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5"/>
      <c r="B68" s="5"/>
      <c r="C68" s="5"/>
      <c r="D68" s="5"/>
      <c r="E68" s="5"/>
      <c r="F68" s="5"/>
      <c r="G68" s="5"/>
      <c r="H68" s="2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5">
        <v>12.62</v>
      </c>
      <c r="B69" s="6">
        <v>35</v>
      </c>
      <c r="C69" s="5">
        <v>17</v>
      </c>
      <c r="D69" s="5">
        <v>1000</v>
      </c>
      <c r="E69" s="5">
        <f t="shared" ref="E69:E71" si="14">D69*10^(-3)/A69</f>
        <v>7.9239302694136302E-2</v>
      </c>
      <c r="F69" s="6">
        <f>AVERAGE(E69:E71)</f>
        <v>7.6990337344036541E-2</v>
      </c>
      <c r="G69" s="5">
        <f>AVERAGE(B69:B71)</f>
        <v>35</v>
      </c>
      <c r="H69" s="2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5">
        <v>13.41</v>
      </c>
      <c r="B70" s="5">
        <v>35</v>
      </c>
      <c r="C70" s="5"/>
      <c r="D70" s="5">
        <v>1000</v>
      </c>
      <c r="E70" s="5">
        <f t="shared" si="14"/>
        <v>7.4571215510812819E-2</v>
      </c>
      <c r="F70" s="5"/>
      <c r="G70" s="5"/>
      <c r="H70" s="2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5">
        <v>12.96</v>
      </c>
      <c r="B71" s="5">
        <v>35</v>
      </c>
      <c r="C71" s="5"/>
      <c r="D71" s="5">
        <v>1000</v>
      </c>
      <c r="E71" s="5">
        <f t="shared" si="14"/>
        <v>7.716049382716049E-2</v>
      </c>
      <c r="F71" s="5"/>
      <c r="G71" s="5"/>
      <c r="H71" s="2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5"/>
      <c r="B72" s="5"/>
      <c r="C72" s="5"/>
      <c r="D72" s="5"/>
      <c r="E72" s="5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5">
        <v>6.72</v>
      </c>
      <c r="B73" s="6">
        <v>40</v>
      </c>
      <c r="C73" s="5">
        <v>20</v>
      </c>
      <c r="D73" s="5">
        <v>1000</v>
      </c>
      <c r="E73" s="5">
        <f t="shared" ref="E73:E75" si="15">D73*10^(-3)/A73</f>
        <v>0.14880952380952381</v>
      </c>
      <c r="F73" s="6">
        <f>AVERAGE(E73:E75)</f>
        <v>0.15471357779972358</v>
      </c>
      <c r="G73" s="5">
        <f>AVERAGE(B73:B75)</f>
        <v>40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5">
        <v>6.22</v>
      </c>
      <c r="B74" s="5">
        <v>40</v>
      </c>
      <c r="C74" s="5"/>
      <c r="D74" s="5">
        <v>1000</v>
      </c>
      <c r="E74" s="5">
        <f t="shared" si="15"/>
        <v>0.16077170418006431</v>
      </c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5">
        <v>6.47</v>
      </c>
      <c r="B75" s="5">
        <v>40</v>
      </c>
      <c r="C75" s="5"/>
      <c r="D75" s="5">
        <v>1000</v>
      </c>
      <c r="E75" s="5">
        <f t="shared" si="15"/>
        <v>0.15455950540958269</v>
      </c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5"/>
      <c r="B76" s="5"/>
      <c r="C76" s="5"/>
      <c r="D76" s="5"/>
      <c r="E76" s="5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5">
        <v>5.5</v>
      </c>
      <c r="B77" s="6">
        <v>45</v>
      </c>
      <c r="C77" s="5">
        <v>22</v>
      </c>
      <c r="D77" s="5">
        <v>1000</v>
      </c>
      <c r="E77" s="5">
        <f t="shared" ref="E77:E79" si="16">D77*10^(-3)/A77</f>
        <v>0.18181818181818182</v>
      </c>
      <c r="F77" s="6">
        <f>AVERAGE(E77:E79)</f>
        <v>0.18085649378954172</v>
      </c>
      <c r="G77" s="5">
        <f>AVERAGE(B77:B79)</f>
        <v>45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4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5">
        <v>5.47</v>
      </c>
      <c r="B78" s="5">
        <v>45</v>
      </c>
      <c r="C78" s="5"/>
      <c r="D78" s="5">
        <v>1000</v>
      </c>
      <c r="E78" s="5">
        <f t="shared" si="16"/>
        <v>0.18281535648994515</v>
      </c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4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5">
        <v>5.62</v>
      </c>
      <c r="B79" s="5">
        <v>45</v>
      </c>
      <c r="C79" s="5"/>
      <c r="D79" s="5">
        <v>1000</v>
      </c>
      <c r="E79" s="5">
        <f t="shared" si="16"/>
        <v>0.17793594306049823</v>
      </c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4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5"/>
      <c r="B80" s="5"/>
      <c r="C80" s="5"/>
      <c r="D80" s="5"/>
      <c r="E80" s="5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4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5">
        <v>3.97</v>
      </c>
      <c r="B81" s="6">
        <v>50</v>
      </c>
      <c r="C81" s="5">
        <v>25</v>
      </c>
      <c r="D81" s="5">
        <v>1000</v>
      </c>
      <c r="E81" s="5">
        <f t="shared" ref="E81:E83" si="17">D81*10^(-3)/A81</f>
        <v>0.25188916876574308</v>
      </c>
      <c r="F81" s="6">
        <f>AVERAGE(E81:E83)</f>
        <v>0.25276647505866651</v>
      </c>
      <c r="G81" s="5">
        <f>AVERAGE(B81:B83)</f>
        <v>50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4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5">
        <v>3.9</v>
      </c>
      <c r="B82" s="5">
        <v>50</v>
      </c>
      <c r="C82" s="5"/>
      <c r="D82" s="5">
        <v>1000</v>
      </c>
      <c r="E82" s="5">
        <f t="shared" si="17"/>
        <v>0.25641025641025644</v>
      </c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5">
        <v>4</v>
      </c>
      <c r="B83" s="5">
        <v>50</v>
      </c>
      <c r="C83" s="5"/>
      <c r="D83" s="5">
        <v>1000</v>
      </c>
      <c r="E83" s="5">
        <f t="shared" si="17"/>
        <v>0.25</v>
      </c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4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5"/>
      <c r="B84" s="5"/>
      <c r="C84" s="5"/>
      <c r="D84" s="5"/>
      <c r="E84" s="5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5">
        <v>3.16</v>
      </c>
      <c r="B85" s="6">
        <v>55</v>
      </c>
      <c r="C85" s="5">
        <v>28</v>
      </c>
      <c r="D85" s="5">
        <v>1000</v>
      </c>
      <c r="E85" s="5">
        <f t="shared" ref="E85:E87" si="18">D85*10^(-3)/A85</f>
        <v>0.31645569620253161</v>
      </c>
      <c r="F85" s="6">
        <f>AVERAGE(E85:E87)</f>
        <v>0.3009886533773834</v>
      </c>
      <c r="G85" s="5">
        <f>AVERAGE(B85:B87)</f>
        <v>55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5">
        <v>3.41</v>
      </c>
      <c r="B86" s="5">
        <v>55</v>
      </c>
      <c r="C86" s="5"/>
      <c r="D86" s="5">
        <v>1000</v>
      </c>
      <c r="E86" s="5">
        <f t="shared" si="18"/>
        <v>0.29325513196480935</v>
      </c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5">
        <v>3.41</v>
      </c>
      <c r="B87" s="5">
        <v>55</v>
      </c>
      <c r="C87" s="5"/>
      <c r="D87" s="5">
        <v>1000</v>
      </c>
      <c r="E87" s="5">
        <f t="shared" si="18"/>
        <v>0.29325513196480935</v>
      </c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5"/>
      <c r="B88" s="5"/>
      <c r="C88" s="5"/>
      <c r="D88" s="5"/>
      <c r="E88" s="5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5">
        <v>2.4700000000000002</v>
      </c>
      <c r="B89" s="6">
        <v>60</v>
      </c>
      <c r="C89" s="5">
        <v>30</v>
      </c>
      <c r="D89" s="5">
        <v>1000</v>
      </c>
      <c r="E89" s="5">
        <f t="shared" ref="E89:E91" si="19">D89*10^(-3)/A89</f>
        <v>0.40485829959514169</v>
      </c>
      <c r="F89" s="6">
        <f>AVERAGE(E89:E91)</f>
        <v>0.39386122856517591</v>
      </c>
      <c r="G89" s="5">
        <f>AVERAGE(B89:B91)</f>
        <v>60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5">
        <v>2.59</v>
      </c>
      <c r="B90" s="5">
        <v>60</v>
      </c>
      <c r="C90" s="5"/>
      <c r="D90" s="5">
        <v>1000</v>
      </c>
      <c r="E90" s="5">
        <f t="shared" si="19"/>
        <v>0.38610038610038611</v>
      </c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5">
        <v>2.56</v>
      </c>
      <c r="B91" s="5">
        <v>60</v>
      </c>
      <c r="C91" s="5"/>
      <c r="D91" s="5">
        <v>1000</v>
      </c>
      <c r="E91" s="5">
        <f t="shared" si="19"/>
        <v>0.390625</v>
      </c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5"/>
      <c r="B92" s="5"/>
      <c r="C92" s="5"/>
      <c r="D92" s="5"/>
      <c r="E92" s="5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5"/>
      <c r="B93" s="5"/>
      <c r="C93" s="5"/>
      <c r="D93" s="5"/>
      <c r="E93" s="5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16"/>
      <c r="B94" s="16"/>
      <c r="C94" s="16"/>
      <c r="D94" s="16"/>
      <c r="E94" s="16"/>
      <c r="F94" s="16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145" t="s">
        <v>14</v>
      </c>
      <c r="B95" s="144"/>
      <c r="C95" s="144"/>
      <c r="D95" s="144"/>
      <c r="E95" s="144"/>
      <c r="F95" s="144"/>
      <c r="G95" s="144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>
      <c r="A96" s="3" t="s">
        <v>0</v>
      </c>
      <c r="B96" s="3" t="s">
        <v>7</v>
      </c>
      <c r="C96" s="3" t="s">
        <v>8</v>
      </c>
      <c r="D96" s="3" t="s">
        <v>2</v>
      </c>
      <c r="E96" s="3" t="s">
        <v>9</v>
      </c>
      <c r="F96" s="3" t="s">
        <v>10</v>
      </c>
      <c r="G96" s="3" t="s">
        <v>11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>
      <c r="A97" s="5">
        <v>5.87</v>
      </c>
      <c r="B97" s="6">
        <v>15</v>
      </c>
      <c r="C97" s="5">
        <v>56</v>
      </c>
      <c r="D97" s="5">
        <v>1000</v>
      </c>
      <c r="E97" s="5">
        <f t="shared" ref="E97:E99" si="20">D97*10^(-3)/A97</f>
        <v>0.17035775127768313</v>
      </c>
      <c r="F97" s="6">
        <f>AVERAGE(E97:E99)</f>
        <v>0.17437295638778538</v>
      </c>
      <c r="G97" s="5">
        <f>AVERAGE(B97:B99)</f>
        <v>15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5">
        <v>5.72</v>
      </c>
      <c r="B98" s="5">
        <v>15</v>
      </c>
      <c r="C98" s="5"/>
      <c r="D98" s="5">
        <v>1000</v>
      </c>
      <c r="E98" s="5">
        <f t="shared" si="20"/>
        <v>0.17482517482517484</v>
      </c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5">
        <v>5.62</v>
      </c>
      <c r="B99" s="5">
        <v>15</v>
      </c>
      <c r="C99" s="5"/>
      <c r="D99" s="5">
        <v>1000</v>
      </c>
      <c r="E99" s="5">
        <f t="shared" si="20"/>
        <v>0.17793594306049823</v>
      </c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5"/>
      <c r="B100" s="5"/>
      <c r="C100" s="5"/>
      <c r="D100" s="5"/>
      <c r="E100" s="5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5">
        <v>3.92</v>
      </c>
      <c r="B101" s="6">
        <v>20</v>
      </c>
      <c r="C101" s="5">
        <v>58</v>
      </c>
      <c r="D101" s="5">
        <v>1000</v>
      </c>
      <c r="E101" s="5">
        <f t="shared" ref="E101:E103" si="21">D101*10^(-3)/A101</f>
        <v>0.25510204081632654</v>
      </c>
      <c r="F101" s="6">
        <f>AVERAGE(E101:E103)</f>
        <v>0.25234936841056282</v>
      </c>
      <c r="G101" s="5">
        <f>AVERAGE(B101:B103)</f>
        <v>20</v>
      </c>
      <c r="H101" s="2"/>
      <c r="I101" s="2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5">
        <v>4.03</v>
      </c>
      <c r="B102" s="5">
        <v>20</v>
      </c>
      <c r="C102" s="5"/>
      <c r="D102" s="5">
        <v>1000</v>
      </c>
      <c r="E102" s="5">
        <f t="shared" si="21"/>
        <v>0.24813895781637715</v>
      </c>
      <c r="F102" s="5"/>
      <c r="G102" s="5"/>
      <c r="H102" s="2"/>
      <c r="I102" s="2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5">
        <v>3.94</v>
      </c>
      <c r="B103" s="5">
        <v>20</v>
      </c>
      <c r="C103" s="5"/>
      <c r="D103" s="5">
        <v>1000</v>
      </c>
      <c r="E103" s="5">
        <f t="shared" si="21"/>
        <v>0.25380710659898476</v>
      </c>
      <c r="F103" s="5"/>
      <c r="G103" s="5"/>
      <c r="H103" s="2"/>
      <c r="I103" s="2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5"/>
      <c r="B104" s="5"/>
      <c r="C104" s="5"/>
      <c r="D104" s="5"/>
      <c r="E104" s="5"/>
      <c r="F104" s="5"/>
      <c r="G104" s="5"/>
      <c r="H104" s="2"/>
      <c r="I104" s="2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5">
        <v>2.4</v>
      </c>
      <c r="B105" s="6">
        <v>25</v>
      </c>
      <c r="C105" s="5">
        <v>61</v>
      </c>
      <c r="D105" s="5">
        <v>1000</v>
      </c>
      <c r="E105" s="5">
        <f t="shared" ref="E105:E107" si="22">D105*10^(-3)/A105</f>
        <v>0.41666666666666669</v>
      </c>
      <c r="F105" s="6">
        <f>AVERAGE(E105:E107)</f>
        <v>0.40254178412073149</v>
      </c>
      <c r="G105" s="5">
        <f>AVERAGE(B105:B107)</f>
        <v>25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5">
        <v>2.4700000000000002</v>
      </c>
      <c r="B106" s="5">
        <v>25</v>
      </c>
      <c r="C106" s="5"/>
      <c r="D106" s="5">
        <v>1000</v>
      </c>
      <c r="E106" s="5">
        <f t="shared" si="22"/>
        <v>0.40485829959514169</v>
      </c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5">
        <v>2.59</v>
      </c>
      <c r="B107" s="5">
        <v>25</v>
      </c>
      <c r="C107" s="5"/>
      <c r="D107" s="5">
        <v>1000</v>
      </c>
      <c r="E107" s="5">
        <f t="shared" si="22"/>
        <v>0.38610038610038611</v>
      </c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5"/>
      <c r="B108" s="5"/>
      <c r="C108" s="5"/>
      <c r="D108" s="5"/>
      <c r="E108" s="5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4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5">
        <v>1.72</v>
      </c>
      <c r="B109" s="6">
        <v>30</v>
      </c>
      <c r="C109" s="5">
        <v>64</v>
      </c>
      <c r="D109" s="5">
        <v>1000</v>
      </c>
      <c r="E109" s="5">
        <f t="shared" ref="E109:E111" si="23">D109*10^(-3)/A109</f>
        <v>0.58139534883720934</v>
      </c>
      <c r="F109" s="6">
        <f>AVERAGE(E109:E111)</f>
        <v>0.54657163885002102</v>
      </c>
      <c r="G109" s="5">
        <f>AVERAGE(B109:B111)</f>
        <v>30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4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5">
        <v>1.87</v>
      </c>
      <c r="B110" s="5">
        <v>30</v>
      </c>
      <c r="C110" s="5"/>
      <c r="D110" s="5">
        <v>1000</v>
      </c>
      <c r="E110" s="5">
        <f t="shared" si="23"/>
        <v>0.53475935828876997</v>
      </c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4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5">
        <v>1.91</v>
      </c>
      <c r="B111" s="5">
        <v>30</v>
      </c>
      <c r="C111" s="5"/>
      <c r="D111" s="5">
        <v>1000</v>
      </c>
      <c r="E111" s="5">
        <f t="shared" si="23"/>
        <v>0.52356020942408377</v>
      </c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4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5"/>
      <c r="B112" s="5"/>
      <c r="C112" s="5"/>
      <c r="D112" s="5"/>
      <c r="E112" s="5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5"/>
      <c r="B113" s="5"/>
      <c r="C113" s="5"/>
      <c r="D113" s="5"/>
      <c r="E113" s="5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5"/>
      <c r="B114" s="5"/>
      <c r="C114" s="5"/>
      <c r="D114" s="5"/>
      <c r="E114" s="5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5"/>
      <c r="B115" s="5"/>
      <c r="C115" s="5"/>
      <c r="D115" s="5"/>
      <c r="E115" s="5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5"/>
      <c r="B116" s="5"/>
      <c r="C116" s="5"/>
      <c r="D116" s="5"/>
      <c r="E116" s="5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5"/>
      <c r="B117" s="5"/>
      <c r="C117" s="5"/>
      <c r="D117" s="5"/>
      <c r="E117" s="5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5"/>
      <c r="B118" s="5"/>
      <c r="C118" s="5"/>
      <c r="D118" s="5"/>
      <c r="E118" s="5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5"/>
      <c r="B119" s="5"/>
      <c r="C119" s="5"/>
      <c r="D119" s="5"/>
      <c r="E119" s="5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5"/>
      <c r="B120" s="5"/>
      <c r="C120" s="5"/>
      <c r="D120" s="5"/>
      <c r="E120" s="5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5"/>
      <c r="B121" s="5"/>
      <c r="C121" s="5"/>
      <c r="D121" s="5"/>
      <c r="E121" s="5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5"/>
      <c r="B122" s="5"/>
      <c r="C122" s="5"/>
      <c r="D122" s="5"/>
      <c r="E122" s="5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5"/>
      <c r="B123" s="5"/>
      <c r="C123" s="5"/>
      <c r="D123" s="5"/>
      <c r="E123" s="5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5"/>
      <c r="B124" s="5"/>
      <c r="C124" s="5"/>
      <c r="D124" s="5"/>
      <c r="E124" s="5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5"/>
      <c r="B125" s="5"/>
      <c r="C125" s="5"/>
      <c r="D125" s="5"/>
      <c r="E125" s="5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5"/>
      <c r="B126" s="5"/>
      <c r="C126" s="5"/>
      <c r="D126" s="5"/>
      <c r="E126" s="5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5"/>
      <c r="B127" s="5"/>
      <c r="C127" s="5"/>
      <c r="D127" s="5"/>
      <c r="E127" s="5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5"/>
      <c r="B128" s="5"/>
      <c r="C128" s="5"/>
      <c r="D128" s="5"/>
      <c r="E128" s="5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5"/>
      <c r="B129" s="5"/>
      <c r="C129" s="5"/>
      <c r="D129" s="5"/>
      <c r="E129" s="5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5"/>
      <c r="B130" s="5"/>
      <c r="C130" s="5"/>
      <c r="D130" s="5"/>
      <c r="E130" s="5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5"/>
      <c r="B131" s="5"/>
      <c r="C131" s="5"/>
      <c r="D131" s="5"/>
      <c r="E131" s="5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5"/>
      <c r="B132" s="5"/>
      <c r="C132" s="5"/>
      <c r="D132" s="5"/>
      <c r="E132" s="5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5"/>
      <c r="B133" s="5"/>
      <c r="C133" s="5"/>
      <c r="D133" s="5"/>
      <c r="E133" s="5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14"/>
      <c r="B134" s="14"/>
      <c r="C134" s="14"/>
      <c r="D134" s="14"/>
      <c r="E134" s="14"/>
      <c r="F134" s="14"/>
      <c r="G134" s="14"/>
    </row>
    <row r="135" spans="1:31">
      <c r="A135" s="14"/>
      <c r="B135" s="14"/>
      <c r="C135" s="14"/>
      <c r="D135" s="14"/>
      <c r="E135" s="14"/>
      <c r="F135" s="14"/>
      <c r="G135" s="14"/>
    </row>
    <row r="136" spans="1:31">
      <c r="A136" s="14"/>
      <c r="B136" s="14"/>
      <c r="C136" s="14"/>
      <c r="D136" s="14"/>
      <c r="E136" s="14"/>
      <c r="F136" s="14"/>
      <c r="G136" s="14"/>
    </row>
    <row r="137" spans="1:31">
      <c r="A137" s="14"/>
      <c r="B137" s="14"/>
      <c r="C137" s="14"/>
      <c r="D137" s="14"/>
      <c r="E137" s="14"/>
      <c r="F137" s="14"/>
      <c r="G137" s="14"/>
    </row>
    <row r="138" spans="1:31">
      <c r="A138" s="14"/>
      <c r="B138" s="14"/>
      <c r="C138" s="14"/>
      <c r="D138" s="14"/>
      <c r="E138" s="14"/>
      <c r="F138" s="14"/>
      <c r="G138" s="14"/>
    </row>
    <row r="139" spans="1:31">
      <c r="A139" s="14"/>
      <c r="B139" s="14"/>
      <c r="C139" s="14"/>
      <c r="D139" s="14"/>
      <c r="E139" s="14"/>
      <c r="F139" s="14"/>
      <c r="G139" s="14"/>
    </row>
    <row r="140" spans="1:31">
      <c r="A140" s="14"/>
      <c r="B140" s="14"/>
      <c r="C140" s="14"/>
      <c r="D140" s="14"/>
      <c r="E140" s="14"/>
      <c r="F140" s="14"/>
      <c r="G140" s="14"/>
    </row>
    <row r="141" spans="1:31">
      <c r="A141" s="14"/>
      <c r="B141" s="14"/>
      <c r="C141" s="14"/>
      <c r="D141" s="14"/>
      <c r="E141" s="14"/>
      <c r="F141" s="14"/>
      <c r="G141" s="14"/>
    </row>
    <row r="142" spans="1:31">
      <c r="A142" s="14"/>
      <c r="B142" s="14"/>
      <c r="C142" s="14"/>
      <c r="D142" s="14"/>
      <c r="E142" s="14"/>
      <c r="F142" s="14"/>
      <c r="G142" s="14"/>
    </row>
    <row r="143" spans="1:31">
      <c r="A143" s="14"/>
      <c r="B143" s="14"/>
      <c r="C143" s="14"/>
      <c r="D143" s="14"/>
      <c r="E143" s="14"/>
      <c r="F143" s="14"/>
      <c r="G143" s="14"/>
    </row>
    <row r="144" spans="1:31">
      <c r="A144" s="14"/>
      <c r="B144" s="14"/>
      <c r="C144" s="14"/>
      <c r="D144" s="14"/>
      <c r="E144" s="14"/>
      <c r="F144" s="14"/>
      <c r="G144" s="14"/>
    </row>
    <row r="145" spans="1:7">
      <c r="A145" s="14"/>
      <c r="B145" s="14"/>
      <c r="C145" s="14"/>
      <c r="D145" s="14"/>
      <c r="E145" s="14"/>
      <c r="F145" s="14"/>
      <c r="G145" s="14"/>
    </row>
    <row r="146" spans="1:7">
      <c r="A146" s="14"/>
      <c r="B146" s="14"/>
      <c r="C146" s="14"/>
      <c r="D146" s="14"/>
      <c r="E146" s="14"/>
      <c r="F146" s="14"/>
      <c r="G146" s="14"/>
    </row>
    <row r="147" spans="1:7">
      <c r="A147" s="14"/>
      <c r="B147" s="14"/>
      <c r="C147" s="14"/>
      <c r="D147" s="14"/>
      <c r="E147" s="14"/>
      <c r="F147" s="14"/>
      <c r="G147" s="14"/>
    </row>
    <row r="148" spans="1:7">
      <c r="A148" s="14"/>
      <c r="B148" s="14"/>
      <c r="C148" s="14"/>
      <c r="D148" s="14"/>
      <c r="E148" s="14"/>
      <c r="F148" s="14"/>
      <c r="G148" s="14"/>
    </row>
    <row r="149" spans="1:7">
      <c r="A149" s="14"/>
      <c r="B149" s="14"/>
      <c r="C149" s="14"/>
      <c r="D149" s="14"/>
      <c r="E149" s="14"/>
      <c r="F149" s="14"/>
      <c r="G149" s="14"/>
    </row>
    <row r="150" spans="1:7">
      <c r="A150" s="14"/>
      <c r="B150" s="14"/>
      <c r="C150" s="14"/>
      <c r="D150" s="14"/>
      <c r="E150" s="14"/>
      <c r="F150" s="14"/>
      <c r="G150" s="14"/>
    </row>
    <row r="151" spans="1:7">
      <c r="A151" s="14"/>
      <c r="B151" s="14"/>
      <c r="C151" s="14"/>
      <c r="D151" s="14"/>
      <c r="E151" s="14"/>
      <c r="F151" s="14"/>
      <c r="G151" s="14"/>
    </row>
    <row r="152" spans="1:7">
      <c r="A152" s="14"/>
      <c r="B152" s="14"/>
      <c r="C152" s="14"/>
      <c r="D152" s="14"/>
      <c r="E152" s="14"/>
      <c r="F152" s="14"/>
      <c r="G152" s="14"/>
    </row>
    <row r="153" spans="1:7">
      <c r="A153" s="14"/>
      <c r="B153" s="14"/>
      <c r="C153" s="14"/>
      <c r="D153" s="14"/>
      <c r="E153" s="14"/>
      <c r="F153" s="14"/>
      <c r="G153" s="14"/>
    </row>
    <row r="154" spans="1:7">
      <c r="A154" s="14"/>
      <c r="B154" s="14"/>
      <c r="C154" s="14"/>
      <c r="D154" s="14"/>
      <c r="E154" s="14"/>
      <c r="F154" s="14"/>
      <c r="G154" s="14"/>
    </row>
    <row r="155" spans="1:7">
      <c r="A155" s="14"/>
      <c r="B155" s="14"/>
      <c r="C155" s="14"/>
      <c r="D155" s="14"/>
      <c r="E155" s="14"/>
      <c r="F155" s="14"/>
      <c r="G155" s="14"/>
    </row>
    <row r="156" spans="1:7">
      <c r="A156" s="14"/>
      <c r="B156" s="14"/>
      <c r="C156" s="14"/>
      <c r="D156" s="14"/>
      <c r="E156" s="14"/>
      <c r="F156" s="14"/>
      <c r="G156" s="14"/>
    </row>
    <row r="157" spans="1:7">
      <c r="A157" s="14"/>
      <c r="B157" s="14"/>
      <c r="C157" s="14"/>
      <c r="D157" s="14"/>
      <c r="E157" s="14"/>
      <c r="F157" s="14"/>
      <c r="G157" s="14"/>
    </row>
    <row r="158" spans="1:7">
      <c r="A158" s="14"/>
      <c r="B158" s="14"/>
      <c r="C158" s="14"/>
      <c r="D158" s="14"/>
      <c r="E158" s="14"/>
      <c r="F158" s="14"/>
      <c r="G158" s="14"/>
    </row>
    <row r="159" spans="1:7">
      <c r="A159" s="14"/>
      <c r="B159" s="14"/>
      <c r="C159" s="14"/>
      <c r="D159" s="14"/>
      <c r="E159" s="14"/>
      <c r="F159" s="14"/>
      <c r="G159" s="14"/>
    </row>
    <row r="160" spans="1:7">
      <c r="A160" s="14"/>
      <c r="B160" s="14"/>
      <c r="C160" s="14"/>
      <c r="D160" s="14"/>
      <c r="E160" s="14"/>
      <c r="F160" s="14"/>
      <c r="G160" s="14"/>
    </row>
    <row r="161" spans="1:7">
      <c r="A161" s="14"/>
      <c r="B161" s="14"/>
      <c r="C161" s="14"/>
      <c r="D161" s="14"/>
      <c r="E161" s="14"/>
      <c r="F161" s="14"/>
      <c r="G161" s="14"/>
    </row>
    <row r="162" spans="1:7">
      <c r="A162" s="14"/>
      <c r="B162" s="14"/>
      <c r="C162" s="14"/>
      <c r="D162" s="14"/>
      <c r="E162" s="14"/>
      <c r="F162" s="14"/>
      <c r="G162" s="14"/>
    </row>
    <row r="163" spans="1:7">
      <c r="A163" s="14"/>
      <c r="B163" s="14"/>
      <c r="C163" s="14"/>
      <c r="D163" s="14"/>
      <c r="E163" s="14"/>
      <c r="F163" s="14"/>
      <c r="G163" s="14"/>
    </row>
    <row r="164" spans="1:7">
      <c r="A164" s="14"/>
      <c r="B164" s="14"/>
      <c r="C164" s="14"/>
      <c r="D164" s="14"/>
      <c r="E164" s="14"/>
      <c r="F164" s="14"/>
      <c r="G164" s="14"/>
    </row>
    <row r="165" spans="1:7">
      <c r="A165" s="14"/>
      <c r="B165" s="14"/>
      <c r="C165" s="14"/>
      <c r="D165" s="14"/>
      <c r="E165" s="14"/>
      <c r="F165" s="14"/>
      <c r="G165" s="14"/>
    </row>
    <row r="166" spans="1:7">
      <c r="A166" s="14"/>
      <c r="B166" s="14"/>
      <c r="C166" s="14"/>
      <c r="D166" s="14"/>
      <c r="E166" s="14"/>
      <c r="F166" s="14"/>
      <c r="G166" s="14"/>
    </row>
    <row r="167" spans="1:7">
      <c r="A167" s="14"/>
      <c r="B167" s="14"/>
      <c r="C167" s="14"/>
      <c r="D167" s="14"/>
      <c r="E167" s="14"/>
      <c r="F167" s="14"/>
      <c r="G167" s="14"/>
    </row>
    <row r="168" spans="1:7">
      <c r="A168" s="14"/>
      <c r="B168" s="14"/>
      <c r="C168" s="14"/>
      <c r="D168" s="14"/>
      <c r="E168" s="14"/>
      <c r="F168" s="14"/>
      <c r="G168" s="14"/>
    </row>
    <row r="169" spans="1:7">
      <c r="A169" s="14"/>
      <c r="B169" s="14"/>
      <c r="C169" s="14"/>
      <c r="D169" s="14"/>
      <c r="E169" s="14"/>
      <c r="F169" s="14"/>
      <c r="G169" s="14"/>
    </row>
    <row r="170" spans="1:7">
      <c r="A170" s="14"/>
      <c r="B170" s="14"/>
      <c r="C170" s="14"/>
      <c r="D170" s="14"/>
      <c r="E170" s="14"/>
      <c r="F170" s="14"/>
      <c r="G170" s="14"/>
    </row>
    <row r="171" spans="1:7">
      <c r="A171" s="14"/>
      <c r="B171" s="14"/>
      <c r="C171" s="14"/>
      <c r="D171" s="14"/>
      <c r="E171" s="14"/>
      <c r="F171" s="14"/>
      <c r="G171" s="14"/>
    </row>
    <row r="172" spans="1:7">
      <c r="A172" s="14"/>
      <c r="B172" s="14"/>
      <c r="C172" s="14"/>
      <c r="D172" s="14"/>
      <c r="E172" s="14"/>
      <c r="F172" s="14"/>
      <c r="G172" s="14"/>
    </row>
    <row r="173" spans="1:7">
      <c r="A173" s="14"/>
      <c r="B173" s="14"/>
      <c r="C173" s="14"/>
      <c r="D173" s="14"/>
      <c r="E173" s="14"/>
      <c r="F173" s="14"/>
      <c r="G173" s="14"/>
    </row>
    <row r="174" spans="1:7">
      <c r="A174" s="14"/>
      <c r="B174" s="14"/>
      <c r="C174" s="14"/>
      <c r="D174" s="14"/>
      <c r="E174" s="14"/>
      <c r="F174" s="14"/>
      <c r="G174" s="14"/>
    </row>
    <row r="175" spans="1:7">
      <c r="A175" s="14"/>
      <c r="B175" s="14"/>
      <c r="C175" s="14"/>
      <c r="D175" s="14"/>
      <c r="E175" s="14"/>
      <c r="F175" s="14"/>
      <c r="G175" s="14"/>
    </row>
    <row r="176" spans="1:7">
      <c r="A176" s="14"/>
      <c r="B176" s="14"/>
      <c r="C176" s="14"/>
      <c r="D176" s="14"/>
      <c r="E176" s="14"/>
      <c r="F176" s="14"/>
      <c r="G176" s="14"/>
    </row>
    <row r="177" spans="1:7">
      <c r="A177" s="14"/>
      <c r="B177" s="14"/>
      <c r="C177" s="14"/>
      <c r="D177" s="14"/>
      <c r="E177" s="14"/>
      <c r="F177" s="14"/>
      <c r="G177" s="14"/>
    </row>
    <row r="178" spans="1:7">
      <c r="A178" s="14"/>
      <c r="B178" s="14"/>
      <c r="C178" s="14"/>
      <c r="D178" s="14"/>
      <c r="E178" s="14"/>
      <c r="F178" s="14"/>
      <c r="G178" s="14"/>
    </row>
    <row r="179" spans="1:7">
      <c r="A179" s="14"/>
      <c r="B179" s="14"/>
      <c r="C179" s="14"/>
      <c r="D179" s="14"/>
      <c r="E179" s="14"/>
      <c r="F179" s="14"/>
      <c r="G179" s="14"/>
    </row>
    <row r="180" spans="1:7">
      <c r="A180" s="14"/>
      <c r="B180" s="14"/>
      <c r="C180" s="14"/>
      <c r="D180" s="14"/>
      <c r="E180" s="14"/>
      <c r="F180" s="14"/>
      <c r="G180" s="14"/>
    </row>
    <row r="181" spans="1:7">
      <c r="A181" s="14"/>
      <c r="B181" s="14"/>
      <c r="C181" s="14"/>
      <c r="D181" s="14"/>
      <c r="E181" s="14"/>
      <c r="F181" s="14"/>
      <c r="G181" s="14"/>
    </row>
    <row r="182" spans="1:7">
      <c r="A182" s="14"/>
      <c r="B182" s="14"/>
      <c r="C182" s="14"/>
      <c r="D182" s="14"/>
      <c r="E182" s="14"/>
      <c r="F182" s="14"/>
      <c r="G182" s="14"/>
    </row>
    <row r="183" spans="1:7">
      <c r="A183" s="14"/>
      <c r="B183" s="14"/>
      <c r="C183" s="14"/>
      <c r="D183" s="14"/>
      <c r="E183" s="14"/>
      <c r="F183" s="14"/>
      <c r="G183" s="14"/>
    </row>
    <row r="184" spans="1:7">
      <c r="A184" s="14"/>
      <c r="B184" s="14"/>
      <c r="C184" s="14"/>
      <c r="D184" s="14"/>
      <c r="E184" s="14"/>
      <c r="F184" s="14"/>
      <c r="G184" s="14"/>
    </row>
    <row r="185" spans="1:7">
      <c r="A185" s="14"/>
      <c r="B185" s="14"/>
      <c r="C185" s="14"/>
      <c r="D185" s="14"/>
      <c r="E185" s="14"/>
      <c r="F185" s="14"/>
      <c r="G185" s="14"/>
    </row>
    <row r="186" spans="1:7">
      <c r="A186" s="14"/>
      <c r="B186" s="14"/>
      <c r="C186" s="14"/>
      <c r="D186" s="14"/>
      <c r="E186" s="14"/>
      <c r="F186" s="14"/>
      <c r="G186" s="14"/>
    </row>
    <row r="187" spans="1:7">
      <c r="A187" s="14"/>
      <c r="B187" s="14"/>
      <c r="C187" s="14"/>
      <c r="D187" s="14"/>
      <c r="E187" s="14"/>
      <c r="F187" s="14"/>
      <c r="G187" s="14"/>
    </row>
    <row r="188" spans="1:7">
      <c r="A188" s="14"/>
      <c r="B188" s="14"/>
      <c r="C188" s="14"/>
      <c r="D188" s="14"/>
      <c r="E188" s="14"/>
      <c r="F188" s="14"/>
      <c r="G188" s="14"/>
    </row>
    <row r="189" spans="1:7">
      <c r="A189" s="14"/>
      <c r="B189" s="14"/>
      <c r="C189" s="14"/>
      <c r="D189" s="14"/>
      <c r="E189" s="14"/>
      <c r="F189" s="14"/>
      <c r="G189" s="14"/>
    </row>
    <row r="190" spans="1:7">
      <c r="A190" s="14"/>
      <c r="B190" s="14"/>
      <c r="C190" s="14"/>
      <c r="D190" s="14"/>
      <c r="E190" s="14"/>
      <c r="F190" s="14"/>
      <c r="G190" s="14"/>
    </row>
    <row r="191" spans="1:7">
      <c r="A191" s="14"/>
      <c r="B191" s="14"/>
      <c r="C191" s="14"/>
      <c r="D191" s="14"/>
      <c r="E191" s="14"/>
      <c r="F191" s="14"/>
      <c r="G191" s="14"/>
    </row>
    <row r="192" spans="1:7">
      <c r="A192" s="14"/>
      <c r="B192" s="14"/>
      <c r="C192" s="14"/>
      <c r="D192" s="14"/>
      <c r="E192" s="14"/>
      <c r="F192" s="14"/>
      <c r="G192" s="14"/>
    </row>
    <row r="193" spans="1:7">
      <c r="A193" s="14"/>
      <c r="B193" s="14"/>
      <c r="C193" s="14"/>
      <c r="D193" s="14"/>
      <c r="E193" s="14"/>
      <c r="F193" s="14"/>
      <c r="G193" s="14"/>
    </row>
    <row r="194" spans="1:7">
      <c r="A194" s="14"/>
      <c r="B194" s="14"/>
      <c r="C194" s="14"/>
      <c r="D194" s="14"/>
      <c r="E194" s="14"/>
      <c r="F194" s="14"/>
      <c r="G194" s="14"/>
    </row>
    <row r="195" spans="1:7">
      <c r="A195" s="14"/>
      <c r="B195" s="14"/>
      <c r="C195" s="14"/>
      <c r="D195" s="14"/>
      <c r="E195" s="14"/>
      <c r="F195" s="14"/>
      <c r="G195" s="14"/>
    </row>
    <row r="196" spans="1:7">
      <c r="A196" s="14"/>
      <c r="B196" s="14"/>
      <c r="C196" s="14"/>
      <c r="D196" s="14"/>
      <c r="E196" s="14"/>
      <c r="F196" s="14"/>
      <c r="G196" s="14"/>
    </row>
    <row r="197" spans="1:7">
      <c r="A197" s="14"/>
      <c r="B197" s="14"/>
      <c r="C197" s="14"/>
      <c r="D197" s="14"/>
      <c r="E197" s="14"/>
      <c r="F197" s="14"/>
      <c r="G197" s="14"/>
    </row>
    <row r="198" spans="1:7">
      <c r="A198" s="14"/>
      <c r="B198" s="14"/>
      <c r="C198" s="14"/>
      <c r="D198" s="14"/>
      <c r="E198" s="14"/>
      <c r="F198" s="14"/>
      <c r="G198" s="14"/>
    </row>
    <row r="199" spans="1:7">
      <c r="A199" s="14"/>
      <c r="B199" s="14"/>
      <c r="C199" s="14"/>
      <c r="D199" s="14"/>
      <c r="E199" s="14"/>
      <c r="F199" s="14"/>
      <c r="G199" s="14"/>
    </row>
    <row r="200" spans="1:7">
      <c r="A200" s="14"/>
      <c r="B200" s="14"/>
      <c r="C200" s="14"/>
      <c r="D200" s="14"/>
      <c r="E200" s="14"/>
      <c r="F200" s="14"/>
      <c r="G200" s="14"/>
    </row>
    <row r="201" spans="1:7">
      <c r="A201" s="14"/>
      <c r="B201" s="14"/>
      <c r="C201" s="14"/>
      <c r="D201" s="14"/>
      <c r="E201" s="14"/>
      <c r="F201" s="14"/>
      <c r="G201" s="14"/>
    </row>
    <row r="202" spans="1:7">
      <c r="A202" s="14"/>
      <c r="B202" s="14"/>
      <c r="C202" s="14"/>
      <c r="D202" s="14"/>
      <c r="E202" s="14"/>
      <c r="F202" s="14"/>
      <c r="G202" s="14"/>
    </row>
    <row r="203" spans="1:7">
      <c r="A203" s="14"/>
      <c r="B203" s="14"/>
      <c r="C203" s="14"/>
      <c r="D203" s="14"/>
      <c r="E203" s="14"/>
      <c r="F203" s="14"/>
      <c r="G203" s="14"/>
    </row>
    <row r="204" spans="1:7">
      <c r="A204" s="14"/>
      <c r="B204" s="14"/>
      <c r="C204" s="14"/>
      <c r="D204" s="14"/>
      <c r="E204" s="14"/>
      <c r="F204" s="14"/>
      <c r="G204" s="14"/>
    </row>
    <row r="205" spans="1:7">
      <c r="A205" s="14"/>
      <c r="B205" s="14"/>
      <c r="C205" s="14"/>
      <c r="D205" s="14"/>
      <c r="E205" s="14"/>
      <c r="F205" s="14"/>
      <c r="G205" s="14"/>
    </row>
    <row r="206" spans="1:7">
      <c r="A206" s="14"/>
      <c r="B206" s="14"/>
      <c r="C206" s="14"/>
      <c r="D206" s="14"/>
      <c r="E206" s="14"/>
      <c r="F206" s="14"/>
      <c r="G206" s="14"/>
    </row>
    <row r="207" spans="1:7">
      <c r="A207" s="14"/>
      <c r="B207" s="14"/>
      <c r="C207" s="14"/>
      <c r="D207" s="14"/>
      <c r="E207" s="14"/>
      <c r="F207" s="14"/>
      <c r="G207" s="14"/>
    </row>
    <row r="208" spans="1:7">
      <c r="A208" s="14"/>
      <c r="B208" s="14"/>
      <c r="C208" s="14"/>
      <c r="D208" s="14"/>
      <c r="E208" s="14"/>
      <c r="F208" s="14"/>
      <c r="G208" s="14"/>
    </row>
    <row r="209" spans="1:7">
      <c r="A209" s="14"/>
      <c r="B209" s="14"/>
      <c r="C209" s="14"/>
      <c r="D209" s="14"/>
      <c r="E209" s="14"/>
      <c r="F209" s="14"/>
      <c r="G209" s="14"/>
    </row>
    <row r="210" spans="1:7">
      <c r="A210" s="14"/>
      <c r="B210" s="14"/>
      <c r="C210" s="14"/>
      <c r="D210" s="14"/>
      <c r="E210" s="14"/>
      <c r="F210" s="14"/>
      <c r="G210" s="14"/>
    </row>
    <row r="211" spans="1:7">
      <c r="A211" s="14"/>
      <c r="B211" s="14"/>
      <c r="C211" s="14"/>
      <c r="D211" s="14"/>
      <c r="E211" s="14"/>
      <c r="F211" s="14"/>
      <c r="G211" s="14"/>
    </row>
    <row r="212" spans="1:7">
      <c r="A212" s="14"/>
      <c r="B212" s="14"/>
      <c r="C212" s="14"/>
      <c r="D212" s="14"/>
      <c r="E212" s="14"/>
      <c r="F212" s="14"/>
      <c r="G212" s="14"/>
    </row>
    <row r="213" spans="1:7">
      <c r="A213" s="14"/>
      <c r="B213" s="14"/>
      <c r="C213" s="14"/>
      <c r="D213" s="14"/>
      <c r="E213" s="14"/>
      <c r="F213" s="14"/>
      <c r="G213" s="14"/>
    </row>
    <row r="214" spans="1:7">
      <c r="A214" s="14"/>
      <c r="B214" s="14"/>
      <c r="C214" s="14"/>
      <c r="D214" s="14"/>
      <c r="E214" s="14"/>
      <c r="F214" s="14"/>
      <c r="G214" s="14"/>
    </row>
    <row r="215" spans="1:7">
      <c r="A215" s="14"/>
      <c r="B215" s="14"/>
      <c r="C215" s="14"/>
      <c r="D215" s="14"/>
      <c r="E215" s="14"/>
      <c r="F215" s="14"/>
      <c r="G215" s="14"/>
    </row>
    <row r="216" spans="1:7">
      <c r="A216" s="14"/>
      <c r="B216" s="14"/>
      <c r="C216" s="14"/>
      <c r="D216" s="14"/>
      <c r="E216" s="14"/>
      <c r="F216" s="14"/>
      <c r="G216" s="14"/>
    </row>
    <row r="217" spans="1:7">
      <c r="A217" s="14"/>
      <c r="B217" s="14"/>
      <c r="C217" s="14"/>
      <c r="D217" s="14"/>
      <c r="E217" s="14"/>
      <c r="F217" s="14"/>
      <c r="G217" s="14"/>
    </row>
    <row r="218" spans="1:7">
      <c r="A218" s="14"/>
      <c r="B218" s="14"/>
      <c r="C218" s="14"/>
      <c r="D218" s="14"/>
      <c r="E218" s="14"/>
      <c r="F218" s="14"/>
      <c r="G218" s="14"/>
    </row>
    <row r="219" spans="1:7">
      <c r="A219" s="14"/>
      <c r="B219" s="14"/>
      <c r="C219" s="14"/>
      <c r="D219" s="14"/>
      <c r="E219" s="14"/>
      <c r="F219" s="14"/>
      <c r="G219" s="14"/>
    </row>
    <row r="220" spans="1:7">
      <c r="A220" s="14"/>
      <c r="B220" s="14"/>
      <c r="C220" s="14"/>
      <c r="D220" s="14"/>
      <c r="E220" s="14"/>
      <c r="F220" s="14"/>
      <c r="G220" s="14"/>
    </row>
    <row r="221" spans="1:7">
      <c r="A221" s="14"/>
      <c r="B221" s="14"/>
      <c r="C221" s="14"/>
      <c r="D221" s="14"/>
      <c r="E221" s="14"/>
      <c r="F221" s="14"/>
      <c r="G221" s="14"/>
    </row>
    <row r="222" spans="1:7">
      <c r="A222" s="14"/>
      <c r="B222" s="14"/>
      <c r="C222" s="14"/>
      <c r="D222" s="14"/>
      <c r="E222" s="14"/>
      <c r="F222" s="14"/>
      <c r="G222" s="14"/>
    </row>
    <row r="223" spans="1:7">
      <c r="A223" s="14"/>
      <c r="B223" s="14"/>
      <c r="C223" s="14"/>
      <c r="D223" s="14"/>
      <c r="E223" s="14"/>
      <c r="F223" s="14"/>
      <c r="G223" s="14"/>
    </row>
    <row r="224" spans="1:7">
      <c r="A224" s="14"/>
      <c r="B224" s="14"/>
      <c r="C224" s="14"/>
      <c r="D224" s="14"/>
      <c r="E224" s="14"/>
      <c r="F224" s="14"/>
      <c r="G224" s="14"/>
    </row>
    <row r="225" spans="1:7">
      <c r="A225" s="14"/>
      <c r="B225" s="14"/>
      <c r="C225" s="14"/>
      <c r="D225" s="14"/>
      <c r="E225" s="14"/>
      <c r="F225" s="14"/>
      <c r="G225" s="14"/>
    </row>
    <row r="226" spans="1:7">
      <c r="A226" s="14"/>
      <c r="B226" s="14"/>
      <c r="C226" s="14"/>
      <c r="D226" s="14"/>
      <c r="E226" s="14"/>
      <c r="F226" s="14"/>
      <c r="G226" s="14"/>
    </row>
    <row r="227" spans="1:7">
      <c r="A227" s="14"/>
      <c r="B227" s="14"/>
      <c r="C227" s="14"/>
      <c r="D227" s="14"/>
      <c r="E227" s="14"/>
      <c r="F227" s="14"/>
      <c r="G227" s="14"/>
    </row>
    <row r="228" spans="1:7">
      <c r="A228" s="14"/>
      <c r="B228" s="14"/>
      <c r="C228" s="14"/>
      <c r="D228" s="14"/>
      <c r="E228" s="14"/>
      <c r="F228" s="14"/>
      <c r="G228" s="14"/>
    </row>
    <row r="229" spans="1:7">
      <c r="A229" s="14"/>
      <c r="B229" s="14"/>
      <c r="C229" s="14"/>
      <c r="D229" s="14"/>
      <c r="E229" s="14"/>
      <c r="F229" s="14"/>
      <c r="G229" s="14"/>
    </row>
    <row r="230" spans="1:7">
      <c r="A230" s="14"/>
      <c r="B230" s="14"/>
      <c r="C230" s="14"/>
      <c r="D230" s="14"/>
      <c r="E230" s="14"/>
      <c r="F230" s="14"/>
      <c r="G230" s="14"/>
    </row>
    <row r="231" spans="1:7">
      <c r="A231" s="14"/>
      <c r="B231" s="14"/>
      <c r="C231" s="14"/>
      <c r="D231" s="14"/>
      <c r="E231" s="14"/>
      <c r="F231" s="14"/>
      <c r="G231" s="14"/>
    </row>
    <row r="232" spans="1:7">
      <c r="A232" s="14"/>
      <c r="B232" s="14"/>
      <c r="C232" s="14"/>
      <c r="D232" s="14"/>
      <c r="E232" s="14"/>
      <c r="F232" s="14"/>
      <c r="G232" s="14"/>
    </row>
    <row r="233" spans="1:7">
      <c r="A233" s="14"/>
      <c r="B233" s="14"/>
      <c r="C233" s="14"/>
      <c r="D233" s="14"/>
      <c r="E233" s="14"/>
      <c r="F233" s="14"/>
      <c r="G233" s="14"/>
    </row>
    <row r="234" spans="1:7">
      <c r="A234" s="14"/>
      <c r="B234" s="14"/>
      <c r="C234" s="14"/>
      <c r="D234" s="14"/>
      <c r="E234" s="14"/>
      <c r="F234" s="14"/>
      <c r="G234" s="14"/>
    </row>
    <row r="235" spans="1:7">
      <c r="A235" s="14"/>
      <c r="B235" s="14"/>
      <c r="C235" s="14"/>
      <c r="D235" s="14"/>
      <c r="E235" s="14"/>
      <c r="F235" s="14"/>
      <c r="G235" s="14"/>
    </row>
    <row r="236" spans="1:7">
      <c r="A236" s="14"/>
      <c r="B236" s="14"/>
      <c r="C236" s="14"/>
      <c r="D236" s="14"/>
      <c r="E236" s="14"/>
      <c r="F236" s="14"/>
      <c r="G236" s="14"/>
    </row>
    <row r="237" spans="1:7">
      <c r="A237" s="14"/>
      <c r="B237" s="14"/>
      <c r="C237" s="14"/>
      <c r="D237" s="14"/>
      <c r="E237" s="14"/>
      <c r="F237" s="14"/>
      <c r="G237" s="14"/>
    </row>
    <row r="238" spans="1:7">
      <c r="A238" s="14"/>
      <c r="B238" s="14"/>
      <c r="C238" s="14"/>
      <c r="D238" s="14"/>
      <c r="E238" s="14"/>
      <c r="F238" s="14"/>
      <c r="G238" s="14"/>
    </row>
    <row r="239" spans="1:7">
      <c r="A239" s="14"/>
      <c r="B239" s="14"/>
      <c r="C239" s="14"/>
      <c r="D239" s="14"/>
      <c r="E239" s="14"/>
      <c r="F239" s="14"/>
      <c r="G239" s="14"/>
    </row>
    <row r="240" spans="1:7">
      <c r="A240" s="14"/>
      <c r="B240" s="14"/>
      <c r="C240" s="14"/>
      <c r="D240" s="14"/>
      <c r="E240" s="14"/>
      <c r="F240" s="14"/>
      <c r="G240" s="14"/>
    </row>
    <row r="241" spans="1:7">
      <c r="A241" s="14"/>
      <c r="B241" s="14"/>
      <c r="C241" s="14"/>
      <c r="D241" s="14"/>
      <c r="E241" s="14"/>
      <c r="F241" s="14"/>
      <c r="G241" s="14"/>
    </row>
    <row r="242" spans="1:7">
      <c r="A242" s="14"/>
      <c r="B242" s="14"/>
      <c r="C242" s="14"/>
      <c r="D242" s="14"/>
      <c r="E242" s="14"/>
      <c r="F242" s="14"/>
      <c r="G242" s="14"/>
    </row>
    <row r="243" spans="1:7">
      <c r="A243" s="14"/>
      <c r="B243" s="14"/>
      <c r="C243" s="14"/>
      <c r="D243" s="14"/>
      <c r="E243" s="14"/>
      <c r="F243" s="14"/>
      <c r="G243" s="14"/>
    </row>
    <row r="244" spans="1:7">
      <c r="A244" s="14"/>
      <c r="B244" s="14"/>
      <c r="C244" s="14"/>
      <c r="D244" s="14"/>
      <c r="E244" s="14"/>
      <c r="F244" s="14"/>
      <c r="G244" s="14"/>
    </row>
    <row r="245" spans="1:7">
      <c r="A245" s="14"/>
      <c r="B245" s="14"/>
      <c r="C245" s="14"/>
      <c r="D245" s="14"/>
      <c r="E245" s="14"/>
      <c r="F245" s="14"/>
      <c r="G245" s="14"/>
    </row>
    <row r="246" spans="1:7">
      <c r="A246" s="14"/>
      <c r="B246" s="14"/>
      <c r="C246" s="14"/>
      <c r="D246" s="14"/>
      <c r="E246" s="14"/>
      <c r="F246" s="14"/>
      <c r="G246" s="14"/>
    </row>
    <row r="247" spans="1:7">
      <c r="A247" s="14"/>
      <c r="B247" s="14"/>
      <c r="C247" s="14"/>
      <c r="D247" s="14"/>
      <c r="E247" s="14"/>
      <c r="F247" s="14"/>
      <c r="G247" s="14"/>
    </row>
    <row r="248" spans="1:7">
      <c r="A248" s="14"/>
      <c r="B248" s="14"/>
      <c r="C248" s="14"/>
      <c r="D248" s="14"/>
      <c r="E248" s="14"/>
      <c r="F248" s="14"/>
      <c r="G248" s="14"/>
    </row>
    <row r="249" spans="1:7">
      <c r="A249" s="14"/>
      <c r="B249" s="14"/>
      <c r="C249" s="14"/>
      <c r="D249" s="14"/>
      <c r="E249" s="14"/>
      <c r="F249" s="14"/>
      <c r="G249" s="14"/>
    </row>
    <row r="250" spans="1:7">
      <c r="A250" s="14"/>
      <c r="B250" s="14"/>
      <c r="C250" s="14"/>
      <c r="D250" s="14"/>
      <c r="E250" s="14"/>
      <c r="F250" s="14"/>
      <c r="G250" s="14"/>
    </row>
    <row r="251" spans="1:7">
      <c r="A251" s="14"/>
      <c r="B251" s="14"/>
      <c r="C251" s="14"/>
      <c r="D251" s="14"/>
      <c r="E251" s="14"/>
      <c r="F251" s="14"/>
      <c r="G251" s="14"/>
    </row>
    <row r="252" spans="1:7">
      <c r="A252" s="14"/>
      <c r="B252" s="14"/>
      <c r="C252" s="14"/>
      <c r="D252" s="14"/>
      <c r="E252" s="14"/>
      <c r="F252" s="14"/>
      <c r="G252" s="14"/>
    </row>
    <row r="253" spans="1:7">
      <c r="A253" s="14"/>
      <c r="B253" s="14"/>
      <c r="C253" s="14"/>
      <c r="D253" s="14"/>
      <c r="E253" s="14"/>
      <c r="F253" s="14"/>
      <c r="G253" s="14"/>
    </row>
    <row r="254" spans="1:7">
      <c r="A254" s="14"/>
      <c r="B254" s="14"/>
      <c r="C254" s="14"/>
      <c r="D254" s="14"/>
      <c r="E254" s="14"/>
      <c r="F254" s="14"/>
      <c r="G254" s="14"/>
    </row>
    <row r="255" spans="1:7">
      <c r="A255" s="14"/>
      <c r="B255" s="14"/>
      <c r="C255" s="14"/>
      <c r="D255" s="14"/>
      <c r="E255" s="14"/>
      <c r="F255" s="14"/>
      <c r="G255" s="14"/>
    </row>
    <row r="256" spans="1:7">
      <c r="A256" s="14"/>
      <c r="B256" s="14"/>
      <c r="C256" s="14"/>
      <c r="D256" s="14"/>
      <c r="E256" s="14"/>
      <c r="F256" s="14"/>
      <c r="G256" s="14"/>
    </row>
    <row r="257" spans="1:7">
      <c r="A257" s="14"/>
      <c r="B257" s="14"/>
      <c r="C257" s="14"/>
      <c r="D257" s="14"/>
      <c r="E257" s="14"/>
      <c r="F257" s="14"/>
      <c r="G257" s="14"/>
    </row>
    <row r="258" spans="1:7">
      <c r="A258" s="14"/>
      <c r="B258" s="14"/>
      <c r="C258" s="14"/>
      <c r="D258" s="14"/>
      <c r="E258" s="14"/>
      <c r="F258" s="14"/>
      <c r="G258" s="14"/>
    </row>
    <row r="259" spans="1:7">
      <c r="A259" s="14"/>
      <c r="B259" s="14"/>
      <c r="C259" s="14"/>
      <c r="D259" s="14"/>
      <c r="E259" s="14"/>
      <c r="F259" s="14"/>
      <c r="G259" s="14"/>
    </row>
    <row r="260" spans="1:7">
      <c r="A260" s="14"/>
      <c r="B260" s="14"/>
      <c r="C260" s="14"/>
      <c r="D260" s="14"/>
      <c r="E260" s="14"/>
      <c r="F260" s="14"/>
      <c r="G260" s="14"/>
    </row>
    <row r="261" spans="1:7">
      <c r="A261" s="14"/>
      <c r="B261" s="14"/>
      <c r="C261" s="14"/>
      <c r="D261" s="14"/>
      <c r="E261" s="14"/>
      <c r="F261" s="14"/>
      <c r="G261" s="14"/>
    </row>
    <row r="262" spans="1:7">
      <c r="A262" s="14"/>
      <c r="B262" s="14"/>
      <c r="C262" s="14"/>
      <c r="D262" s="14"/>
      <c r="E262" s="14"/>
      <c r="F262" s="14"/>
      <c r="G262" s="14"/>
    </row>
    <row r="263" spans="1:7">
      <c r="A263" s="14"/>
      <c r="B263" s="14"/>
      <c r="C263" s="14"/>
      <c r="D263" s="14"/>
      <c r="E263" s="14"/>
      <c r="F263" s="14"/>
      <c r="G263" s="14"/>
    </row>
    <row r="264" spans="1:7">
      <c r="A264" s="14"/>
      <c r="B264" s="14"/>
      <c r="C264" s="14"/>
      <c r="D264" s="14"/>
      <c r="E264" s="14"/>
      <c r="F264" s="14"/>
      <c r="G264" s="14"/>
    </row>
    <row r="265" spans="1:7">
      <c r="A265" s="14"/>
      <c r="B265" s="14"/>
      <c r="C265" s="14"/>
      <c r="D265" s="14"/>
      <c r="E265" s="14"/>
      <c r="F265" s="14"/>
      <c r="G265" s="14"/>
    </row>
    <row r="266" spans="1:7">
      <c r="A266" s="14"/>
      <c r="B266" s="14"/>
      <c r="C266" s="14"/>
      <c r="D266" s="14"/>
      <c r="E266" s="14"/>
      <c r="F266" s="14"/>
      <c r="G266" s="14"/>
    </row>
    <row r="267" spans="1:7">
      <c r="A267" s="14"/>
      <c r="B267" s="14"/>
      <c r="C267" s="14"/>
      <c r="D267" s="14"/>
      <c r="E267" s="14"/>
      <c r="F267" s="14"/>
      <c r="G267" s="14"/>
    </row>
    <row r="268" spans="1:7">
      <c r="A268" s="14"/>
      <c r="B268" s="14"/>
      <c r="C268" s="14"/>
      <c r="D268" s="14"/>
      <c r="E268" s="14"/>
      <c r="F268" s="14"/>
      <c r="G268" s="14"/>
    </row>
    <row r="269" spans="1:7">
      <c r="A269" s="14"/>
      <c r="B269" s="14"/>
      <c r="C269" s="14"/>
      <c r="D269" s="14"/>
      <c r="E269" s="14"/>
      <c r="F269" s="14"/>
      <c r="G269" s="14"/>
    </row>
    <row r="270" spans="1:7">
      <c r="A270" s="14"/>
      <c r="B270" s="14"/>
      <c r="C270" s="14"/>
      <c r="D270" s="14"/>
      <c r="E270" s="14"/>
      <c r="F270" s="14"/>
      <c r="G270" s="14"/>
    </row>
    <row r="271" spans="1:7">
      <c r="A271" s="14"/>
      <c r="B271" s="14"/>
      <c r="C271" s="14"/>
      <c r="D271" s="14"/>
      <c r="E271" s="14"/>
      <c r="F271" s="14"/>
      <c r="G271" s="14"/>
    </row>
    <row r="272" spans="1:7">
      <c r="A272" s="14"/>
      <c r="B272" s="14"/>
      <c r="C272" s="14"/>
      <c r="D272" s="14"/>
      <c r="E272" s="14"/>
      <c r="F272" s="14"/>
      <c r="G272" s="14"/>
    </row>
    <row r="273" spans="1:7">
      <c r="A273" s="14"/>
      <c r="B273" s="14"/>
      <c r="C273" s="14"/>
      <c r="D273" s="14"/>
      <c r="E273" s="14"/>
      <c r="F273" s="14"/>
      <c r="G273" s="14"/>
    </row>
    <row r="274" spans="1:7">
      <c r="A274" s="14"/>
      <c r="B274" s="14"/>
      <c r="C274" s="14"/>
      <c r="D274" s="14"/>
      <c r="E274" s="14"/>
      <c r="F274" s="14"/>
      <c r="G274" s="14"/>
    </row>
    <row r="275" spans="1:7">
      <c r="A275" s="14"/>
      <c r="B275" s="14"/>
      <c r="C275" s="14"/>
      <c r="D275" s="14"/>
      <c r="E275" s="14"/>
      <c r="F275" s="14"/>
      <c r="G275" s="14"/>
    </row>
    <row r="276" spans="1:7">
      <c r="A276" s="14"/>
      <c r="B276" s="14"/>
      <c r="C276" s="14"/>
      <c r="D276" s="14"/>
      <c r="E276" s="14"/>
      <c r="F276" s="14"/>
      <c r="G276" s="14"/>
    </row>
    <row r="277" spans="1:7">
      <c r="A277" s="14"/>
      <c r="B277" s="14"/>
      <c r="C277" s="14"/>
      <c r="D277" s="14"/>
      <c r="E277" s="14"/>
      <c r="F277" s="14"/>
      <c r="G277" s="14"/>
    </row>
    <row r="278" spans="1:7">
      <c r="A278" s="14"/>
      <c r="B278" s="14"/>
      <c r="C278" s="14"/>
      <c r="D278" s="14"/>
      <c r="E278" s="14"/>
      <c r="F278" s="14"/>
      <c r="G278" s="14"/>
    </row>
    <row r="279" spans="1:7">
      <c r="A279" s="14"/>
      <c r="B279" s="14"/>
      <c r="C279" s="14"/>
      <c r="D279" s="14"/>
      <c r="E279" s="14"/>
      <c r="F279" s="14"/>
      <c r="G279" s="14"/>
    </row>
    <row r="280" spans="1:7">
      <c r="A280" s="14"/>
      <c r="B280" s="14"/>
      <c r="C280" s="14"/>
      <c r="D280" s="14"/>
      <c r="E280" s="14"/>
      <c r="F280" s="14"/>
      <c r="G280" s="14"/>
    </row>
    <row r="281" spans="1:7">
      <c r="A281" s="14"/>
      <c r="B281" s="14"/>
      <c r="C281" s="14"/>
      <c r="D281" s="14"/>
      <c r="E281" s="14"/>
      <c r="F281" s="14"/>
      <c r="G281" s="14"/>
    </row>
    <row r="282" spans="1:7">
      <c r="A282" s="14"/>
      <c r="B282" s="14"/>
      <c r="C282" s="14"/>
      <c r="D282" s="14"/>
      <c r="E282" s="14"/>
      <c r="F282" s="14"/>
      <c r="G282" s="14"/>
    </row>
    <row r="283" spans="1:7">
      <c r="A283" s="14"/>
      <c r="B283" s="14"/>
      <c r="C283" s="14"/>
      <c r="D283" s="14"/>
      <c r="E283" s="14"/>
      <c r="F283" s="14"/>
      <c r="G283" s="14"/>
    </row>
    <row r="284" spans="1:7">
      <c r="A284" s="14"/>
      <c r="B284" s="14"/>
      <c r="C284" s="14"/>
      <c r="D284" s="14"/>
      <c r="E284" s="14"/>
      <c r="F284" s="14"/>
      <c r="G284" s="14"/>
    </row>
    <row r="285" spans="1:7">
      <c r="A285" s="14"/>
      <c r="B285" s="14"/>
      <c r="C285" s="14"/>
      <c r="D285" s="14"/>
      <c r="E285" s="14"/>
      <c r="F285" s="14"/>
      <c r="G285" s="14"/>
    </row>
    <row r="286" spans="1:7">
      <c r="A286" s="14"/>
      <c r="B286" s="14"/>
      <c r="C286" s="14"/>
      <c r="D286" s="14"/>
      <c r="E286" s="14"/>
      <c r="F286" s="14"/>
      <c r="G286" s="14"/>
    </row>
    <row r="287" spans="1:7">
      <c r="A287" s="14"/>
      <c r="B287" s="14"/>
      <c r="C287" s="14"/>
      <c r="D287" s="14"/>
      <c r="E287" s="14"/>
      <c r="F287" s="14"/>
      <c r="G287" s="14"/>
    </row>
    <row r="288" spans="1:7">
      <c r="A288" s="14"/>
      <c r="B288" s="14"/>
      <c r="C288" s="14"/>
      <c r="D288" s="14"/>
      <c r="E288" s="14"/>
      <c r="F288" s="14"/>
      <c r="G288" s="14"/>
    </row>
    <row r="289" spans="1:7">
      <c r="A289" s="14"/>
      <c r="B289" s="14"/>
      <c r="C289" s="14"/>
      <c r="D289" s="14"/>
      <c r="E289" s="14"/>
      <c r="F289" s="14"/>
      <c r="G289" s="14"/>
    </row>
    <row r="290" spans="1:7">
      <c r="A290" s="14"/>
      <c r="B290" s="14"/>
      <c r="C290" s="14"/>
      <c r="D290" s="14"/>
      <c r="E290" s="14"/>
      <c r="F290" s="14"/>
      <c r="G290" s="14"/>
    </row>
    <row r="291" spans="1:7">
      <c r="A291" s="14"/>
      <c r="B291" s="14"/>
      <c r="C291" s="14"/>
      <c r="D291" s="14"/>
      <c r="E291" s="14"/>
      <c r="F291" s="14"/>
      <c r="G291" s="14"/>
    </row>
    <row r="292" spans="1:7">
      <c r="A292" s="14"/>
      <c r="B292" s="14"/>
      <c r="C292" s="14"/>
      <c r="D292" s="14"/>
      <c r="E292" s="14"/>
      <c r="F292" s="14"/>
      <c r="G292" s="14"/>
    </row>
    <row r="293" spans="1:7">
      <c r="A293" s="14"/>
      <c r="B293" s="14"/>
      <c r="C293" s="14"/>
      <c r="D293" s="14"/>
      <c r="E293" s="14"/>
      <c r="F293" s="14"/>
      <c r="G293" s="14"/>
    </row>
    <row r="294" spans="1:7">
      <c r="A294" s="14"/>
      <c r="B294" s="14"/>
      <c r="C294" s="14"/>
      <c r="D294" s="14"/>
      <c r="E294" s="14"/>
      <c r="F294" s="14"/>
      <c r="G294" s="14"/>
    </row>
    <row r="295" spans="1:7">
      <c r="A295" s="14"/>
      <c r="B295" s="14"/>
      <c r="C295" s="14"/>
      <c r="D295" s="14"/>
      <c r="E295" s="14"/>
      <c r="F295" s="14"/>
      <c r="G295" s="14"/>
    </row>
    <row r="296" spans="1:7">
      <c r="A296" s="14"/>
      <c r="B296" s="14"/>
      <c r="C296" s="14"/>
      <c r="D296" s="14"/>
      <c r="E296" s="14"/>
      <c r="F296" s="14"/>
      <c r="G296" s="14"/>
    </row>
    <row r="297" spans="1:7">
      <c r="A297" s="14"/>
      <c r="B297" s="14"/>
      <c r="C297" s="14"/>
      <c r="D297" s="14"/>
      <c r="E297" s="14"/>
      <c r="F297" s="14"/>
      <c r="G297" s="14"/>
    </row>
    <row r="298" spans="1:7">
      <c r="A298" s="14"/>
      <c r="B298" s="14"/>
      <c r="C298" s="14"/>
      <c r="D298" s="14"/>
      <c r="E298" s="14"/>
      <c r="F298" s="14"/>
      <c r="G298" s="14"/>
    </row>
    <row r="299" spans="1:7">
      <c r="A299" s="14"/>
      <c r="B299" s="14"/>
      <c r="C299" s="14"/>
      <c r="D299" s="14"/>
      <c r="E299" s="14"/>
      <c r="F299" s="14"/>
      <c r="G299" s="14"/>
    </row>
    <row r="300" spans="1:7">
      <c r="A300" s="14"/>
      <c r="B300" s="14"/>
      <c r="C300" s="14"/>
      <c r="D300" s="14"/>
      <c r="E300" s="14"/>
      <c r="F300" s="14"/>
      <c r="G300" s="14"/>
    </row>
    <row r="301" spans="1:7">
      <c r="A301" s="14"/>
      <c r="B301" s="14"/>
      <c r="C301" s="14"/>
      <c r="D301" s="14"/>
      <c r="E301" s="14"/>
      <c r="F301" s="14"/>
      <c r="G301" s="14"/>
    </row>
    <row r="302" spans="1:7">
      <c r="A302" s="14"/>
      <c r="B302" s="14"/>
      <c r="C302" s="14"/>
      <c r="D302" s="14"/>
      <c r="E302" s="14"/>
      <c r="F302" s="14"/>
      <c r="G302" s="14"/>
    </row>
    <row r="303" spans="1:7">
      <c r="A303" s="14"/>
      <c r="B303" s="14"/>
      <c r="C303" s="14"/>
      <c r="D303" s="14"/>
      <c r="E303" s="14"/>
      <c r="F303" s="14"/>
      <c r="G303" s="14"/>
    </row>
    <row r="304" spans="1:7">
      <c r="A304" s="14"/>
      <c r="B304" s="14"/>
      <c r="C304" s="14"/>
      <c r="D304" s="14"/>
      <c r="E304" s="14"/>
      <c r="F304" s="14"/>
      <c r="G304" s="14"/>
    </row>
    <row r="305" spans="1:7">
      <c r="A305" s="14"/>
      <c r="B305" s="14"/>
      <c r="C305" s="14"/>
      <c r="D305" s="14"/>
      <c r="E305" s="14"/>
      <c r="F305" s="14"/>
      <c r="G305" s="14"/>
    </row>
    <row r="306" spans="1:7">
      <c r="A306" s="14"/>
      <c r="B306" s="14"/>
      <c r="C306" s="14"/>
      <c r="D306" s="14"/>
      <c r="E306" s="14"/>
      <c r="F306" s="14"/>
      <c r="G306" s="14"/>
    </row>
    <row r="307" spans="1:7">
      <c r="A307" s="14"/>
      <c r="B307" s="14"/>
      <c r="C307" s="14"/>
      <c r="D307" s="14"/>
      <c r="E307" s="14"/>
      <c r="F307" s="14"/>
      <c r="G307" s="14"/>
    </row>
    <row r="308" spans="1:7">
      <c r="A308" s="14"/>
      <c r="B308" s="14"/>
      <c r="C308" s="14"/>
      <c r="D308" s="14"/>
      <c r="E308" s="14"/>
      <c r="F308" s="14"/>
      <c r="G308" s="14"/>
    </row>
    <row r="309" spans="1:7">
      <c r="A309" s="14"/>
      <c r="B309" s="14"/>
      <c r="C309" s="14"/>
      <c r="D309" s="14"/>
      <c r="E309" s="14"/>
      <c r="F309" s="14"/>
      <c r="G309" s="14"/>
    </row>
    <row r="310" spans="1:7">
      <c r="A310" s="14"/>
      <c r="B310" s="14"/>
      <c r="C310" s="14"/>
      <c r="D310" s="14"/>
      <c r="E310" s="14"/>
      <c r="F310" s="14"/>
      <c r="G310" s="14"/>
    </row>
    <row r="311" spans="1:7">
      <c r="A311" s="14"/>
      <c r="B311" s="14"/>
      <c r="C311" s="14"/>
      <c r="D311" s="14"/>
      <c r="E311" s="14"/>
      <c r="F311" s="14"/>
      <c r="G311" s="14"/>
    </row>
    <row r="312" spans="1:7">
      <c r="A312" s="14"/>
      <c r="B312" s="14"/>
      <c r="C312" s="14"/>
      <c r="D312" s="14"/>
      <c r="E312" s="14"/>
      <c r="F312" s="14"/>
      <c r="G312" s="14"/>
    </row>
    <row r="313" spans="1:7">
      <c r="A313" s="14"/>
      <c r="B313" s="14"/>
      <c r="C313" s="14"/>
      <c r="D313" s="14"/>
      <c r="E313" s="14"/>
      <c r="F313" s="14"/>
      <c r="G313" s="14"/>
    </row>
    <row r="314" spans="1:7">
      <c r="A314" s="14"/>
      <c r="B314" s="14"/>
      <c r="C314" s="14"/>
      <c r="D314" s="14"/>
      <c r="E314" s="14"/>
      <c r="F314" s="14"/>
      <c r="G314" s="14"/>
    </row>
    <row r="315" spans="1:7">
      <c r="A315" s="14"/>
      <c r="B315" s="14"/>
      <c r="C315" s="14"/>
      <c r="D315" s="14"/>
      <c r="E315" s="14"/>
      <c r="F315" s="14"/>
      <c r="G315" s="14"/>
    </row>
    <row r="316" spans="1:7">
      <c r="A316" s="14"/>
      <c r="B316" s="14"/>
      <c r="C316" s="14"/>
      <c r="D316" s="14"/>
      <c r="E316" s="14"/>
      <c r="F316" s="14"/>
      <c r="G316" s="14"/>
    </row>
    <row r="317" spans="1:7">
      <c r="A317" s="14"/>
      <c r="B317" s="14"/>
      <c r="C317" s="14"/>
      <c r="D317" s="14"/>
      <c r="E317" s="14"/>
      <c r="F317" s="14"/>
      <c r="G317" s="14"/>
    </row>
    <row r="318" spans="1:7">
      <c r="A318" s="14"/>
      <c r="B318" s="14"/>
      <c r="C318" s="14"/>
      <c r="D318" s="14"/>
      <c r="E318" s="14"/>
      <c r="F318" s="14"/>
      <c r="G318" s="14"/>
    </row>
    <row r="319" spans="1:7">
      <c r="A319" s="14"/>
      <c r="B319" s="14"/>
      <c r="C319" s="14"/>
      <c r="D319" s="14"/>
      <c r="E319" s="14"/>
      <c r="F319" s="14"/>
      <c r="G319" s="14"/>
    </row>
    <row r="320" spans="1:7">
      <c r="A320" s="14"/>
      <c r="B320" s="14"/>
      <c r="C320" s="14"/>
      <c r="D320" s="14"/>
      <c r="E320" s="14"/>
      <c r="F320" s="14"/>
      <c r="G320" s="14"/>
    </row>
    <row r="321" spans="1:7">
      <c r="A321" s="14"/>
      <c r="B321" s="14"/>
      <c r="C321" s="14"/>
      <c r="D321" s="14"/>
      <c r="E321" s="14"/>
      <c r="F321" s="14"/>
      <c r="G321" s="14"/>
    </row>
    <row r="322" spans="1:7">
      <c r="A322" s="14"/>
      <c r="B322" s="14"/>
      <c r="C322" s="14"/>
      <c r="D322" s="14"/>
      <c r="E322" s="14"/>
      <c r="F322" s="14"/>
      <c r="G322" s="14"/>
    </row>
    <row r="323" spans="1:7">
      <c r="A323" s="14"/>
      <c r="B323" s="14"/>
      <c r="C323" s="14"/>
      <c r="D323" s="14"/>
      <c r="E323" s="14"/>
      <c r="F323" s="14"/>
      <c r="G323" s="14"/>
    </row>
    <row r="324" spans="1:7">
      <c r="A324" s="14"/>
      <c r="B324" s="14"/>
      <c r="C324" s="14"/>
      <c r="D324" s="14"/>
      <c r="E324" s="14"/>
      <c r="F324" s="14"/>
      <c r="G324" s="14"/>
    </row>
    <row r="325" spans="1:7">
      <c r="A325" s="14"/>
      <c r="B325" s="14"/>
      <c r="C325" s="14"/>
      <c r="D325" s="14"/>
      <c r="E325" s="14"/>
      <c r="F325" s="14"/>
      <c r="G325" s="14"/>
    </row>
    <row r="326" spans="1:7">
      <c r="A326" s="14"/>
      <c r="B326" s="14"/>
      <c r="C326" s="14"/>
      <c r="D326" s="14"/>
      <c r="E326" s="14"/>
      <c r="F326" s="14"/>
      <c r="G326" s="14"/>
    </row>
    <row r="327" spans="1:7">
      <c r="A327" s="14"/>
      <c r="B327" s="14"/>
      <c r="C327" s="14"/>
      <c r="D327" s="14"/>
      <c r="E327" s="14"/>
      <c r="F327" s="14"/>
      <c r="G327" s="14"/>
    </row>
    <row r="328" spans="1:7">
      <c r="A328" s="14"/>
      <c r="B328" s="14"/>
      <c r="C328" s="14"/>
      <c r="D328" s="14"/>
      <c r="E328" s="14"/>
      <c r="F328" s="14"/>
      <c r="G328" s="14"/>
    </row>
    <row r="329" spans="1:7">
      <c r="A329" s="14"/>
      <c r="B329" s="14"/>
      <c r="C329" s="14"/>
      <c r="D329" s="14"/>
      <c r="E329" s="14"/>
      <c r="F329" s="14"/>
      <c r="G329" s="14"/>
    </row>
    <row r="330" spans="1:7">
      <c r="A330" s="14"/>
      <c r="B330" s="14"/>
      <c r="C330" s="14"/>
      <c r="D330" s="14"/>
      <c r="E330" s="14"/>
      <c r="F330" s="14"/>
      <c r="G330" s="14"/>
    </row>
    <row r="331" spans="1:7">
      <c r="A331" s="14"/>
      <c r="B331" s="14"/>
      <c r="C331" s="14"/>
      <c r="D331" s="14"/>
      <c r="E331" s="14"/>
      <c r="F331" s="14"/>
      <c r="G331" s="14"/>
    </row>
    <row r="332" spans="1:7">
      <c r="A332" s="14"/>
      <c r="B332" s="14"/>
      <c r="C332" s="14"/>
      <c r="D332" s="14"/>
      <c r="E332" s="14"/>
      <c r="F332" s="14"/>
      <c r="G332" s="14"/>
    </row>
    <row r="333" spans="1:7">
      <c r="A333" s="14"/>
      <c r="B333" s="14"/>
      <c r="C333" s="14"/>
      <c r="D333" s="14"/>
      <c r="E333" s="14"/>
      <c r="F333" s="14"/>
      <c r="G333" s="14"/>
    </row>
    <row r="334" spans="1:7">
      <c r="A334" s="14"/>
      <c r="B334" s="14"/>
      <c r="C334" s="14"/>
      <c r="D334" s="14"/>
      <c r="E334" s="14"/>
      <c r="F334" s="14"/>
      <c r="G334" s="14"/>
    </row>
    <row r="335" spans="1:7">
      <c r="A335" s="14"/>
      <c r="B335" s="14"/>
      <c r="C335" s="14"/>
      <c r="D335" s="14"/>
      <c r="E335" s="14"/>
      <c r="F335" s="14"/>
      <c r="G335" s="14"/>
    </row>
    <row r="336" spans="1:7">
      <c r="A336" s="14"/>
      <c r="B336" s="14"/>
      <c r="C336" s="14"/>
      <c r="D336" s="14"/>
      <c r="E336" s="14"/>
      <c r="F336" s="14"/>
      <c r="G336" s="14"/>
    </row>
    <row r="337" spans="1:7">
      <c r="A337" s="14"/>
      <c r="B337" s="14"/>
      <c r="C337" s="14"/>
      <c r="D337" s="14"/>
      <c r="E337" s="14"/>
      <c r="F337" s="14"/>
      <c r="G337" s="14"/>
    </row>
    <row r="338" spans="1:7">
      <c r="A338" s="14"/>
      <c r="B338" s="14"/>
      <c r="C338" s="14"/>
      <c r="D338" s="14"/>
      <c r="E338" s="14"/>
      <c r="F338" s="14"/>
      <c r="G338" s="14"/>
    </row>
    <row r="339" spans="1:7">
      <c r="A339" s="14"/>
      <c r="B339" s="14"/>
      <c r="C339" s="14"/>
      <c r="D339" s="14"/>
      <c r="E339" s="14"/>
      <c r="F339" s="14"/>
      <c r="G339" s="14"/>
    </row>
    <row r="340" spans="1:7">
      <c r="A340" s="14"/>
      <c r="B340" s="14"/>
      <c r="C340" s="14"/>
      <c r="D340" s="14"/>
      <c r="E340" s="14"/>
      <c r="F340" s="14"/>
      <c r="G340" s="14"/>
    </row>
    <row r="341" spans="1:7">
      <c r="A341" s="14"/>
      <c r="B341" s="14"/>
      <c r="C341" s="14"/>
      <c r="D341" s="14"/>
      <c r="E341" s="14"/>
      <c r="F341" s="14"/>
      <c r="G341" s="14"/>
    </row>
    <row r="342" spans="1:7">
      <c r="A342" s="14"/>
      <c r="B342" s="14"/>
      <c r="C342" s="14"/>
      <c r="D342" s="14"/>
      <c r="E342" s="14"/>
      <c r="F342" s="14"/>
      <c r="G342" s="14"/>
    </row>
    <row r="343" spans="1:7">
      <c r="A343" s="14"/>
      <c r="B343" s="14"/>
      <c r="C343" s="14"/>
      <c r="D343" s="14"/>
      <c r="E343" s="14"/>
      <c r="F343" s="14"/>
      <c r="G343" s="14"/>
    </row>
    <row r="344" spans="1:7">
      <c r="A344" s="14"/>
      <c r="B344" s="14"/>
      <c r="C344" s="14"/>
      <c r="D344" s="14"/>
      <c r="E344" s="14"/>
      <c r="F344" s="14"/>
      <c r="G344" s="14"/>
    </row>
    <row r="345" spans="1:7">
      <c r="A345" s="14"/>
      <c r="B345" s="14"/>
      <c r="C345" s="14"/>
      <c r="D345" s="14"/>
      <c r="E345" s="14"/>
      <c r="F345" s="14"/>
      <c r="G345" s="14"/>
    </row>
    <row r="346" spans="1:7">
      <c r="A346" s="14"/>
      <c r="B346" s="14"/>
      <c r="C346" s="14"/>
      <c r="D346" s="14"/>
      <c r="E346" s="14"/>
      <c r="F346" s="14"/>
      <c r="G346" s="14"/>
    </row>
    <row r="347" spans="1:7">
      <c r="A347" s="14"/>
      <c r="B347" s="14"/>
      <c r="C347" s="14"/>
      <c r="D347" s="14"/>
      <c r="E347" s="14"/>
      <c r="F347" s="14"/>
      <c r="G347" s="14"/>
    </row>
    <row r="348" spans="1:7">
      <c r="A348" s="14"/>
      <c r="B348" s="14"/>
      <c r="C348" s="14"/>
      <c r="D348" s="14"/>
      <c r="E348" s="14"/>
      <c r="F348" s="14"/>
      <c r="G348" s="14"/>
    </row>
    <row r="349" spans="1:7">
      <c r="A349" s="14"/>
      <c r="B349" s="14"/>
      <c r="C349" s="14"/>
      <c r="D349" s="14"/>
      <c r="E349" s="14"/>
      <c r="F349" s="14"/>
      <c r="G349" s="14"/>
    </row>
    <row r="350" spans="1:7">
      <c r="A350" s="14"/>
      <c r="B350" s="14"/>
      <c r="C350" s="14"/>
      <c r="D350" s="14"/>
      <c r="E350" s="14"/>
      <c r="F350" s="14"/>
      <c r="G350" s="14"/>
    </row>
    <row r="351" spans="1:7">
      <c r="A351" s="14"/>
      <c r="B351" s="14"/>
      <c r="C351" s="14"/>
      <c r="D351" s="14"/>
      <c r="E351" s="14"/>
      <c r="F351" s="14"/>
      <c r="G351" s="14"/>
    </row>
    <row r="352" spans="1:7">
      <c r="A352" s="14"/>
      <c r="B352" s="14"/>
      <c r="C352" s="14"/>
      <c r="D352" s="14"/>
      <c r="E352" s="14"/>
      <c r="F352" s="14"/>
      <c r="G352" s="14"/>
    </row>
    <row r="353" spans="1:7">
      <c r="A353" s="14"/>
      <c r="B353" s="14"/>
      <c r="C353" s="14"/>
      <c r="D353" s="14"/>
      <c r="E353" s="14"/>
      <c r="F353" s="14"/>
      <c r="G353" s="14"/>
    </row>
    <row r="354" spans="1:7">
      <c r="A354" s="14"/>
      <c r="B354" s="14"/>
      <c r="C354" s="14"/>
      <c r="D354" s="14"/>
      <c r="E354" s="14"/>
      <c r="F354" s="14"/>
      <c r="G354" s="14"/>
    </row>
    <row r="355" spans="1:7">
      <c r="A355" s="14"/>
      <c r="B355" s="14"/>
      <c r="C355" s="14"/>
      <c r="D355" s="14"/>
      <c r="E355" s="14"/>
      <c r="F355" s="14"/>
      <c r="G355" s="14"/>
    </row>
    <row r="356" spans="1:7">
      <c r="A356" s="14"/>
      <c r="B356" s="14"/>
      <c r="C356" s="14"/>
      <c r="D356" s="14"/>
      <c r="E356" s="14"/>
      <c r="F356" s="14"/>
      <c r="G356" s="14"/>
    </row>
    <row r="357" spans="1:7">
      <c r="A357" s="14"/>
      <c r="B357" s="14"/>
      <c r="C357" s="14"/>
      <c r="D357" s="14"/>
      <c r="E357" s="14"/>
      <c r="F357" s="14"/>
      <c r="G357" s="14"/>
    </row>
    <row r="358" spans="1:7">
      <c r="A358" s="14"/>
      <c r="B358" s="14"/>
      <c r="C358" s="14"/>
      <c r="D358" s="14"/>
      <c r="E358" s="14"/>
      <c r="F358" s="14"/>
      <c r="G358" s="14"/>
    </row>
    <row r="359" spans="1:7">
      <c r="A359" s="14"/>
      <c r="B359" s="14"/>
      <c r="C359" s="14"/>
      <c r="D359" s="14"/>
      <c r="E359" s="14"/>
      <c r="F359" s="14"/>
      <c r="G359" s="14"/>
    </row>
    <row r="360" spans="1:7">
      <c r="A360" s="14"/>
      <c r="B360" s="14"/>
      <c r="C360" s="14"/>
      <c r="D360" s="14"/>
      <c r="E360" s="14"/>
      <c r="F360" s="14"/>
      <c r="G360" s="14"/>
    </row>
    <row r="361" spans="1:7">
      <c r="A361" s="14"/>
      <c r="B361" s="14"/>
      <c r="C361" s="14"/>
      <c r="D361" s="14"/>
      <c r="E361" s="14"/>
      <c r="F361" s="14"/>
      <c r="G361" s="14"/>
    </row>
    <row r="362" spans="1:7">
      <c r="A362" s="14"/>
      <c r="B362" s="14"/>
      <c r="C362" s="14"/>
      <c r="D362" s="14"/>
      <c r="E362" s="14"/>
      <c r="F362" s="14"/>
      <c r="G362" s="14"/>
    </row>
    <row r="363" spans="1:7">
      <c r="A363" s="14"/>
      <c r="B363" s="14"/>
      <c r="C363" s="14"/>
      <c r="D363" s="14"/>
      <c r="E363" s="14"/>
      <c r="F363" s="14"/>
      <c r="G363" s="14"/>
    </row>
    <row r="364" spans="1:7">
      <c r="A364" s="14"/>
      <c r="B364" s="14"/>
      <c r="C364" s="14"/>
      <c r="D364" s="14"/>
      <c r="E364" s="14"/>
      <c r="F364" s="14"/>
      <c r="G364" s="14"/>
    </row>
    <row r="365" spans="1:7">
      <c r="A365" s="14"/>
      <c r="B365" s="14"/>
      <c r="C365" s="14"/>
      <c r="D365" s="14"/>
      <c r="E365" s="14"/>
      <c r="F365" s="14"/>
      <c r="G365" s="14"/>
    </row>
    <row r="366" spans="1:7">
      <c r="A366" s="14"/>
      <c r="B366" s="14"/>
      <c r="C366" s="14"/>
      <c r="D366" s="14"/>
      <c r="E366" s="14"/>
      <c r="F366" s="14"/>
      <c r="G366" s="14"/>
    </row>
    <row r="367" spans="1:7">
      <c r="A367" s="14"/>
      <c r="B367" s="14"/>
      <c r="C367" s="14"/>
      <c r="D367" s="14"/>
      <c r="E367" s="14"/>
      <c r="F367" s="14"/>
      <c r="G367" s="14"/>
    </row>
    <row r="368" spans="1:7">
      <c r="A368" s="14"/>
      <c r="B368" s="14"/>
      <c r="C368" s="14"/>
      <c r="D368" s="14"/>
      <c r="E368" s="14"/>
      <c r="F368" s="14"/>
      <c r="G368" s="14"/>
    </row>
    <row r="369" spans="1:7">
      <c r="A369" s="14"/>
      <c r="B369" s="14"/>
      <c r="C369" s="14"/>
      <c r="D369" s="14"/>
      <c r="E369" s="14"/>
      <c r="F369" s="14"/>
      <c r="G369" s="14"/>
    </row>
    <row r="370" spans="1:7">
      <c r="A370" s="14"/>
      <c r="B370" s="14"/>
      <c r="C370" s="14"/>
      <c r="D370" s="14"/>
      <c r="E370" s="14"/>
      <c r="F370" s="14"/>
      <c r="G370" s="14"/>
    </row>
    <row r="371" spans="1:7">
      <c r="A371" s="14"/>
      <c r="B371" s="14"/>
      <c r="C371" s="14"/>
      <c r="D371" s="14"/>
      <c r="E371" s="14"/>
      <c r="F371" s="14"/>
      <c r="G371" s="14"/>
    </row>
    <row r="372" spans="1:7">
      <c r="A372" s="14"/>
      <c r="B372" s="14"/>
      <c r="C372" s="14"/>
      <c r="D372" s="14"/>
      <c r="E372" s="14"/>
      <c r="F372" s="14"/>
      <c r="G372" s="14"/>
    </row>
    <row r="373" spans="1:7">
      <c r="A373" s="14"/>
      <c r="B373" s="14"/>
      <c r="C373" s="14"/>
      <c r="D373" s="14"/>
      <c r="E373" s="14"/>
      <c r="F373" s="14"/>
      <c r="G373" s="14"/>
    </row>
    <row r="374" spans="1:7">
      <c r="A374" s="14"/>
      <c r="B374" s="14"/>
      <c r="C374" s="14"/>
      <c r="D374" s="14"/>
      <c r="E374" s="14"/>
      <c r="F374" s="14"/>
      <c r="G374" s="14"/>
    </row>
    <row r="375" spans="1:7">
      <c r="A375" s="14"/>
      <c r="B375" s="14"/>
      <c r="C375" s="14"/>
      <c r="D375" s="14"/>
      <c r="E375" s="14"/>
      <c r="F375" s="14"/>
      <c r="G375" s="14"/>
    </row>
    <row r="376" spans="1:7">
      <c r="A376" s="14"/>
      <c r="B376" s="14"/>
      <c r="C376" s="14"/>
      <c r="D376" s="14"/>
      <c r="E376" s="14"/>
      <c r="F376" s="14"/>
      <c r="G376" s="14"/>
    </row>
    <row r="377" spans="1:7">
      <c r="A377" s="14"/>
      <c r="B377" s="14"/>
      <c r="C377" s="14"/>
      <c r="D377" s="14"/>
      <c r="E377" s="14"/>
      <c r="F377" s="14"/>
      <c r="G377" s="14"/>
    </row>
    <row r="378" spans="1:7">
      <c r="A378" s="14"/>
      <c r="B378" s="14"/>
      <c r="C378" s="14"/>
      <c r="D378" s="14"/>
      <c r="E378" s="14"/>
      <c r="F378" s="14"/>
      <c r="G378" s="14"/>
    </row>
    <row r="379" spans="1:7">
      <c r="A379" s="14"/>
      <c r="B379" s="14"/>
      <c r="C379" s="14"/>
      <c r="D379" s="14"/>
      <c r="E379" s="14"/>
      <c r="F379" s="14"/>
      <c r="G379" s="14"/>
    </row>
    <row r="380" spans="1:7">
      <c r="A380" s="14"/>
      <c r="B380" s="14"/>
      <c r="C380" s="14"/>
      <c r="D380" s="14"/>
      <c r="E380" s="14"/>
      <c r="F380" s="14"/>
      <c r="G380" s="14"/>
    </row>
    <row r="381" spans="1:7">
      <c r="A381" s="14"/>
      <c r="B381" s="14"/>
      <c r="C381" s="14"/>
      <c r="D381" s="14"/>
      <c r="E381" s="14"/>
      <c r="F381" s="14"/>
      <c r="G381" s="14"/>
    </row>
    <row r="382" spans="1:7">
      <c r="A382" s="14"/>
      <c r="B382" s="14"/>
      <c r="C382" s="14"/>
      <c r="D382" s="14"/>
      <c r="E382" s="14"/>
      <c r="F382" s="14"/>
      <c r="G382" s="14"/>
    </row>
    <row r="383" spans="1:7">
      <c r="A383" s="14"/>
      <c r="B383" s="14"/>
      <c r="C383" s="14"/>
      <c r="D383" s="14"/>
      <c r="E383" s="14"/>
      <c r="F383" s="14"/>
      <c r="G383" s="14"/>
    </row>
    <row r="384" spans="1:7">
      <c r="A384" s="14"/>
      <c r="B384" s="14"/>
      <c r="C384" s="14"/>
      <c r="D384" s="14"/>
      <c r="E384" s="14"/>
      <c r="F384" s="14"/>
      <c r="G384" s="14"/>
    </row>
    <row r="385" spans="1:7">
      <c r="A385" s="14"/>
      <c r="B385" s="14"/>
      <c r="C385" s="14"/>
      <c r="D385" s="14"/>
      <c r="E385" s="14"/>
      <c r="F385" s="14"/>
      <c r="G385" s="14"/>
    </row>
    <row r="386" spans="1:7">
      <c r="A386" s="14"/>
      <c r="B386" s="14"/>
      <c r="C386" s="14"/>
      <c r="D386" s="14"/>
      <c r="E386" s="14"/>
      <c r="F386" s="14"/>
      <c r="G386" s="14"/>
    </row>
    <row r="387" spans="1:7">
      <c r="A387" s="14"/>
      <c r="B387" s="14"/>
      <c r="C387" s="14"/>
      <c r="D387" s="14"/>
      <c r="E387" s="14"/>
      <c r="F387" s="14"/>
      <c r="G387" s="14"/>
    </row>
    <row r="388" spans="1:7">
      <c r="A388" s="14"/>
      <c r="B388" s="14"/>
      <c r="C388" s="14"/>
      <c r="D388" s="14"/>
      <c r="E388" s="14"/>
      <c r="F388" s="14"/>
      <c r="G388" s="14"/>
    </row>
    <row r="389" spans="1:7">
      <c r="A389" s="14"/>
      <c r="B389" s="14"/>
      <c r="C389" s="14"/>
      <c r="D389" s="14"/>
      <c r="E389" s="14"/>
      <c r="F389" s="14"/>
      <c r="G389" s="14"/>
    </row>
    <row r="390" spans="1:7">
      <c r="A390" s="14"/>
      <c r="B390" s="14"/>
      <c r="C390" s="14"/>
      <c r="D390" s="14"/>
      <c r="E390" s="14"/>
      <c r="F390" s="14"/>
      <c r="G390" s="14"/>
    </row>
    <row r="391" spans="1:7">
      <c r="A391" s="14"/>
      <c r="B391" s="14"/>
      <c r="C391" s="14"/>
      <c r="D391" s="14"/>
      <c r="E391" s="14"/>
      <c r="F391" s="14"/>
      <c r="G391" s="14"/>
    </row>
    <row r="392" spans="1:7">
      <c r="A392" s="14"/>
      <c r="B392" s="14"/>
      <c r="C392" s="14"/>
      <c r="D392" s="14"/>
      <c r="E392" s="14"/>
      <c r="F392" s="14"/>
      <c r="G392" s="14"/>
    </row>
    <row r="393" spans="1:7">
      <c r="A393" s="14"/>
      <c r="B393" s="14"/>
      <c r="C393" s="14"/>
      <c r="D393" s="14"/>
      <c r="E393" s="14"/>
      <c r="F393" s="14"/>
      <c r="G393" s="14"/>
    </row>
    <row r="394" spans="1:7">
      <c r="A394" s="14"/>
      <c r="B394" s="14"/>
      <c r="C394" s="14"/>
      <c r="D394" s="14"/>
      <c r="E394" s="14"/>
      <c r="F394" s="14"/>
      <c r="G394" s="14"/>
    </row>
    <row r="395" spans="1:7">
      <c r="A395" s="14"/>
      <c r="B395" s="14"/>
      <c r="C395" s="14"/>
      <c r="D395" s="14"/>
      <c r="E395" s="14"/>
      <c r="F395" s="14"/>
      <c r="G395" s="14"/>
    </row>
    <row r="396" spans="1:7">
      <c r="A396" s="14"/>
      <c r="B396" s="14"/>
      <c r="C396" s="14"/>
      <c r="D396" s="14"/>
      <c r="E396" s="14"/>
      <c r="F396" s="14"/>
      <c r="G396" s="14"/>
    </row>
    <row r="397" spans="1:7">
      <c r="A397" s="14"/>
      <c r="B397" s="14"/>
      <c r="C397" s="14"/>
      <c r="D397" s="14"/>
      <c r="E397" s="14"/>
      <c r="F397" s="14"/>
      <c r="G397" s="14"/>
    </row>
    <row r="398" spans="1:7">
      <c r="A398" s="14"/>
      <c r="B398" s="14"/>
      <c r="C398" s="14"/>
      <c r="D398" s="14"/>
      <c r="E398" s="14"/>
      <c r="F398" s="14"/>
      <c r="G398" s="14"/>
    </row>
    <row r="399" spans="1:7">
      <c r="A399" s="14"/>
      <c r="B399" s="14"/>
      <c r="C399" s="14"/>
      <c r="D399" s="14"/>
      <c r="E399" s="14"/>
      <c r="F399" s="14"/>
      <c r="G399" s="14"/>
    </row>
    <row r="400" spans="1:7">
      <c r="A400" s="14"/>
      <c r="B400" s="14"/>
      <c r="C400" s="14"/>
      <c r="D400" s="14"/>
      <c r="E400" s="14"/>
      <c r="F400" s="14"/>
      <c r="G400" s="14"/>
    </row>
    <row r="401" spans="1:7">
      <c r="A401" s="14"/>
      <c r="B401" s="14"/>
      <c r="C401" s="14"/>
      <c r="D401" s="14"/>
      <c r="E401" s="14"/>
      <c r="F401" s="14"/>
      <c r="G401" s="14"/>
    </row>
    <row r="402" spans="1:7">
      <c r="A402" s="14"/>
      <c r="B402" s="14"/>
      <c r="C402" s="14"/>
      <c r="D402" s="14"/>
      <c r="E402" s="14"/>
      <c r="F402" s="14"/>
      <c r="G402" s="14"/>
    </row>
    <row r="403" spans="1:7">
      <c r="A403" s="14"/>
      <c r="B403" s="14"/>
      <c r="C403" s="14"/>
      <c r="D403" s="14"/>
      <c r="E403" s="14"/>
      <c r="F403" s="14"/>
      <c r="G403" s="14"/>
    </row>
    <row r="404" spans="1:7">
      <c r="A404" s="14"/>
      <c r="B404" s="14"/>
      <c r="C404" s="14"/>
      <c r="D404" s="14"/>
      <c r="E404" s="14"/>
      <c r="F404" s="14"/>
      <c r="G404" s="14"/>
    </row>
    <row r="405" spans="1:7">
      <c r="A405" s="14"/>
      <c r="B405" s="14"/>
      <c r="C405" s="14"/>
      <c r="D405" s="14"/>
      <c r="E405" s="14"/>
      <c r="F405" s="14"/>
      <c r="G405" s="14"/>
    </row>
    <row r="406" spans="1:7">
      <c r="A406" s="14"/>
      <c r="B406" s="14"/>
      <c r="C406" s="14"/>
      <c r="D406" s="14"/>
      <c r="E406" s="14"/>
      <c r="F406" s="14"/>
      <c r="G406" s="14"/>
    </row>
    <row r="407" spans="1:7">
      <c r="A407" s="14"/>
      <c r="B407" s="14"/>
      <c r="C407" s="14"/>
      <c r="D407" s="14"/>
      <c r="E407" s="14"/>
      <c r="F407" s="14"/>
      <c r="G407" s="14"/>
    </row>
    <row r="408" spans="1:7">
      <c r="A408" s="14"/>
      <c r="B408" s="14"/>
      <c r="C408" s="14"/>
      <c r="D408" s="14"/>
      <c r="E408" s="14"/>
      <c r="F408" s="14"/>
      <c r="G408" s="14"/>
    </row>
    <row r="409" spans="1:7">
      <c r="A409" s="14"/>
      <c r="B409" s="14"/>
      <c r="C409" s="14"/>
      <c r="D409" s="14"/>
      <c r="E409" s="14"/>
      <c r="F409" s="14"/>
      <c r="G409" s="14"/>
    </row>
    <row r="410" spans="1:7">
      <c r="A410" s="14"/>
      <c r="B410" s="14"/>
      <c r="C410" s="14"/>
      <c r="D410" s="14"/>
      <c r="E410" s="14"/>
      <c r="F410" s="14"/>
      <c r="G410" s="14"/>
    </row>
    <row r="411" spans="1:7">
      <c r="A411" s="14"/>
      <c r="B411" s="14"/>
      <c r="C411" s="14"/>
      <c r="D411" s="14"/>
      <c r="E411" s="14"/>
      <c r="F411" s="14"/>
      <c r="G411" s="14"/>
    </row>
    <row r="412" spans="1:7">
      <c r="A412" s="14"/>
      <c r="B412" s="14"/>
      <c r="C412" s="14"/>
      <c r="D412" s="14"/>
      <c r="E412" s="14"/>
      <c r="F412" s="14"/>
      <c r="G412" s="14"/>
    </row>
    <row r="413" spans="1:7">
      <c r="A413" s="14"/>
      <c r="B413" s="14"/>
      <c r="C413" s="14"/>
      <c r="D413" s="14"/>
      <c r="E413" s="14"/>
      <c r="F413" s="14"/>
      <c r="G413" s="14"/>
    </row>
    <row r="414" spans="1:7">
      <c r="A414" s="14"/>
      <c r="B414" s="14"/>
      <c r="C414" s="14"/>
      <c r="D414" s="14"/>
      <c r="E414" s="14"/>
      <c r="F414" s="14"/>
      <c r="G414" s="14"/>
    </row>
    <row r="415" spans="1:7">
      <c r="A415" s="14"/>
      <c r="B415" s="14"/>
      <c r="C415" s="14"/>
      <c r="D415" s="14"/>
      <c r="E415" s="14"/>
      <c r="F415" s="14"/>
      <c r="G415" s="14"/>
    </row>
    <row r="416" spans="1:7">
      <c r="A416" s="14"/>
      <c r="B416" s="14"/>
      <c r="C416" s="14"/>
      <c r="D416" s="14"/>
      <c r="E416" s="14"/>
      <c r="F416" s="14"/>
      <c r="G416" s="14"/>
    </row>
    <row r="417" spans="1:7">
      <c r="A417" s="14"/>
      <c r="B417" s="14"/>
      <c r="C417" s="14"/>
      <c r="D417" s="14"/>
      <c r="E417" s="14"/>
      <c r="F417" s="14"/>
      <c r="G417" s="14"/>
    </row>
    <row r="418" spans="1:7">
      <c r="A418" s="14"/>
      <c r="B418" s="14"/>
      <c r="C418" s="14"/>
      <c r="D418" s="14"/>
      <c r="E418" s="14"/>
      <c r="F418" s="14"/>
      <c r="G418" s="14"/>
    </row>
    <row r="419" spans="1:7">
      <c r="A419" s="14"/>
      <c r="B419" s="14"/>
      <c r="C419" s="14"/>
      <c r="D419" s="14"/>
      <c r="E419" s="14"/>
      <c r="F419" s="14"/>
      <c r="G419" s="14"/>
    </row>
    <row r="420" spans="1:7">
      <c r="A420" s="14"/>
      <c r="B420" s="14"/>
      <c r="C420" s="14"/>
      <c r="D420" s="14"/>
      <c r="E420" s="14"/>
      <c r="F420" s="14"/>
      <c r="G420" s="14"/>
    </row>
    <row r="421" spans="1:7">
      <c r="A421" s="14"/>
      <c r="B421" s="14"/>
      <c r="C421" s="14"/>
      <c r="D421" s="14"/>
      <c r="E421" s="14"/>
      <c r="F421" s="14"/>
      <c r="G421" s="14"/>
    </row>
    <row r="422" spans="1:7">
      <c r="A422" s="14"/>
      <c r="B422" s="14"/>
      <c r="C422" s="14"/>
      <c r="D422" s="14"/>
      <c r="E422" s="14"/>
      <c r="F422" s="14"/>
      <c r="G422" s="14"/>
    </row>
    <row r="423" spans="1:7">
      <c r="A423" s="14"/>
      <c r="B423" s="14"/>
      <c r="C423" s="14"/>
      <c r="D423" s="14"/>
      <c r="E423" s="14"/>
      <c r="F423" s="14"/>
      <c r="G423" s="14"/>
    </row>
    <row r="424" spans="1:7">
      <c r="A424" s="14"/>
      <c r="B424" s="14"/>
      <c r="C424" s="14"/>
      <c r="D424" s="14"/>
      <c r="E424" s="14"/>
      <c r="F424" s="14"/>
      <c r="G424" s="14"/>
    </row>
    <row r="425" spans="1:7">
      <c r="A425" s="14"/>
      <c r="B425" s="14"/>
      <c r="C425" s="14"/>
      <c r="D425" s="14"/>
      <c r="E425" s="14"/>
      <c r="F425" s="14"/>
      <c r="G425" s="14"/>
    </row>
    <row r="426" spans="1:7">
      <c r="A426" s="14"/>
      <c r="B426" s="14"/>
      <c r="C426" s="14"/>
      <c r="D426" s="14"/>
      <c r="E426" s="14"/>
      <c r="F426" s="14"/>
      <c r="G426" s="14"/>
    </row>
    <row r="427" spans="1:7">
      <c r="A427" s="14"/>
      <c r="B427" s="14"/>
      <c r="C427" s="14"/>
      <c r="D427" s="14"/>
      <c r="E427" s="14"/>
      <c r="F427" s="14"/>
      <c r="G427" s="14"/>
    </row>
    <row r="428" spans="1:7">
      <c r="A428" s="14"/>
      <c r="B428" s="14"/>
      <c r="C428" s="14"/>
      <c r="D428" s="14"/>
      <c r="E428" s="14"/>
      <c r="F428" s="14"/>
      <c r="G428" s="14"/>
    </row>
    <row r="429" spans="1:7">
      <c r="A429" s="14"/>
      <c r="B429" s="14"/>
      <c r="C429" s="14"/>
      <c r="D429" s="14"/>
      <c r="E429" s="14"/>
      <c r="F429" s="14"/>
      <c r="G429" s="14"/>
    </row>
    <row r="430" spans="1:7">
      <c r="A430" s="14"/>
      <c r="B430" s="14"/>
      <c r="C430" s="14"/>
      <c r="D430" s="14"/>
      <c r="E430" s="14"/>
      <c r="F430" s="14"/>
      <c r="G430" s="14"/>
    </row>
    <row r="431" spans="1:7">
      <c r="A431" s="14"/>
      <c r="B431" s="14"/>
      <c r="C431" s="14"/>
      <c r="D431" s="14"/>
      <c r="E431" s="14"/>
      <c r="F431" s="14"/>
      <c r="G431" s="14"/>
    </row>
    <row r="432" spans="1:7">
      <c r="A432" s="14"/>
      <c r="B432" s="14"/>
      <c r="C432" s="14"/>
      <c r="D432" s="14"/>
      <c r="E432" s="14"/>
      <c r="F432" s="14"/>
      <c r="G432" s="14"/>
    </row>
    <row r="433" spans="1:7">
      <c r="A433" s="14"/>
      <c r="B433" s="14"/>
      <c r="C433" s="14"/>
      <c r="D433" s="14"/>
      <c r="E433" s="14"/>
      <c r="F433" s="14"/>
      <c r="G433" s="14"/>
    </row>
    <row r="434" spans="1:7">
      <c r="A434" s="14"/>
      <c r="B434" s="14"/>
      <c r="C434" s="14"/>
      <c r="D434" s="14"/>
      <c r="E434" s="14"/>
      <c r="F434" s="14"/>
      <c r="G434" s="14"/>
    </row>
    <row r="435" spans="1:7">
      <c r="A435" s="14"/>
      <c r="B435" s="14"/>
      <c r="C435" s="14"/>
      <c r="D435" s="14"/>
      <c r="E435" s="14"/>
      <c r="F435" s="14"/>
      <c r="G435" s="14"/>
    </row>
    <row r="436" spans="1:7">
      <c r="A436" s="14"/>
      <c r="B436" s="14"/>
      <c r="C436" s="14"/>
      <c r="D436" s="14"/>
      <c r="E436" s="14"/>
      <c r="F436" s="14"/>
      <c r="G436" s="14"/>
    </row>
    <row r="437" spans="1:7">
      <c r="A437" s="14"/>
      <c r="B437" s="14"/>
      <c r="C437" s="14"/>
      <c r="D437" s="14"/>
      <c r="E437" s="14"/>
      <c r="F437" s="14"/>
      <c r="G437" s="14"/>
    </row>
    <row r="438" spans="1:7">
      <c r="A438" s="14"/>
      <c r="B438" s="14"/>
      <c r="C438" s="14"/>
      <c r="D438" s="14"/>
      <c r="E438" s="14"/>
      <c r="F438" s="14"/>
      <c r="G438" s="14"/>
    </row>
    <row r="439" spans="1:7">
      <c r="A439" s="14"/>
      <c r="B439" s="14"/>
      <c r="C439" s="14"/>
      <c r="D439" s="14"/>
      <c r="E439" s="14"/>
      <c r="F439" s="14"/>
      <c r="G439" s="14"/>
    </row>
    <row r="440" spans="1:7">
      <c r="A440" s="14"/>
      <c r="B440" s="14"/>
      <c r="C440" s="14"/>
      <c r="D440" s="14"/>
      <c r="E440" s="14"/>
      <c r="F440" s="14"/>
      <c r="G440" s="14"/>
    </row>
    <row r="441" spans="1:7">
      <c r="A441" s="14"/>
      <c r="B441" s="14"/>
      <c r="C441" s="14"/>
      <c r="D441" s="14"/>
      <c r="E441" s="14"/>
      <c r="F441" s="14"/>
      <c r="G441" s="14"/>
    </row>
    <row r="442" spans="1:7">
      <c r="A442" s="14"/>
      <c r="B442" s="14"/>
      <c r="C442" s="14"/>
      <c r="D442" s="14"/>
      <c r="E442" s="14"/>
      <c r="F442" s="14"/>
      <c r="G442" s="14"/>
    </row>
    <row r="443" spans="1:7">
      <c r="A443" s="14"/>
      <c r="B443" s="14"/>
      <c r="C443" s="14"/>
      <c r="D443" s="14"/>
      <c r="E443" s="14"/>
      <c r="F443" s="14"/>
      <c r="G443" s="14"/>
    </row>
    <row r="444" spans="1:7">
      <c r="A444" s="14"/>
      <c r="B444" s="14"/>
      <c r="C444" s="14"/>
      <c r="D444" s="14"/>
      <c r="E444" s="14"/>
      <c r="F444" s="14"/>
      <c r="G444" s="14"/>
    </row>
    <row r="445" spans="1:7">
      <c r="A445" s="14"/>
      <c r="B445" s="14"/>
      <c r="C445" s="14"/>
      <c r="D445" s="14"/>
      <c r="E445" s="14"/>
      <c r="F445" s="14"/>
      <c r="G445" s="14"/>
    </row>
    <row r="446" spans="1:7">
      <c r="A446" s="14"/>
      <c r="B446" s="14"/>
      <c r="C446" s="14"/>
      <c r="D446" s="14"/>
      <c r="E446" s="14"/>
      <c r="F446" s="14"/>
      <c r="G446" s="14"/>
    </row>
    <row r="447" spans="1:7">
      <c r="A447" s="14"/>
      <c r="B447" s="14"/>
      <c r="C447" s="14"/>
      <c r="D447" s="14"/>
      <c r="E447" s="14"/>
      <c r="F447" s="14"/>
      <c r="G447" s="14"/>
    </row>
    <row r="448" spans="1:7">
      <c r="A448" s="14"/>
      <c r="B448" s="14"/>
      <c r="C448" s="14"/>
      <c r="D448" s="14"/>
      <c r="E448" s="14"/>
      <c r="F448" s="14"/>
      <c r="G448" s="14"/>
    </row>
    <row r="449" spans="1:7">
      <c r="A449" s="14"/>
      <c r="B449" s="14"/>
      <c r="C449" s="14"/>
      <c r="D449" s="14"/>
      <c r="E449" s="14"/>
      <c r="F449" s="14"/>
      <c r="G449" s="14"/>
    </row>
    <row r="450" spans="1:7">
      <c r="A450" s="14"/>
      <c r="B450" s="14"/>
      <c r="C450" s="14"/>
      <c r="D450" s="14"/>
      <c r="E450" s="14"/>
      <c r="F450" s="14"/>
      <c r="G450" s="14"/>
    </row>
    <row r="451" spans="1:7">
      <c r="A451" s="14"/>
      <c r="B451" s="14"/>
      <c r="C451" s="14"/>
      <c r="D451" s="14"/>
      <c r="E451" s="14"/>
      <c r="F451" s="14"/>
      <c r="G451" s="14"/>
    </row>
    <row r="452" spans="1:7">
      <c r="A452" s="14"/>
      <c r="B452" s="14"/>
      <c r="C452" s="14"/>
      <c r="D452" s="14"/>
      <c r="E452" s="14"/>
      <c r="F452" s="14"/>
      <c r="G452" s="14"/>
    </row>
    <row r="453" spans="1:7">
      <c r="A453" s="14"/>
      <c r="B453" s="14"/>
      <c r="C453" s="14"/>
      <c r="D453" s="14"/>
      <c r="E453" s="14"/>
      <c r="F453" s="14"/>
      <c r="G453" s="14"/>
    </row>
    <row r="454" spans="1:7">
      <c r="A454" s="14"/>
      <c r="B454" s="14"/>
      <c r="C454" s="14"/>
      <c r="D454" s="14"/>
      <c r="E454" s="14"/>
      <c r="F454" s="14"/>
      <c r="G454" s="14"/>
    </row>
    <row r="455" spans="1:7">
      <c r="A455" s="14"/>
      <c r="B455" s="14"/>
      <c r="C455" s="14"/>
      <c r="D455" s="14"/>
      <c r="E455" s="14"/>
      <c r="F455" s="14"/>
      <c r="G455" s="14"/>
    </row>
    <row r="456" spans="1:7">
      <c r="A456" s="14"/>
      <c r="B456" s="14"/>
      <c r="C456" s="14"/>
      <c r="D456" s="14"/>
      <c r="E456" s="14"/>
      <c r="F456" s="14"/>
      <c r="G456" s="14"/>
    </row>
    <row r="457" spans="1:7">
      <c r="A457" s="14"/>
      <c r="B457" s="14"/>
      <c r="C457" s="14"/>
      <c r="D457" s="14"/>
      <c r="E457" s="14"/>
      <c r="F457" s="14"/>
      <c r="G457" s="14"/>
    </row>
    <row r="458" spans="1:7">
      <c r="A458" s="14"/>
      <c r="B458" s="14"/>
      <c r="C458" s="14"/>
      <c r="D458" s="14"/>
      <c r="E458" s="14"/>
      <c r="F458" s="14"/>
      <c r="G458" s="14"/>
    </row>
    <row r="459" spans="1:7">
      <c r="A459" s="14"/>
      <c r="B459" s="14"/>
      <c r="C459" s="14"/>
      <c r="D459" s="14"/>
      <c r="E459" s="14"/>
      <c r="F459" s="14"/>
      <c r="G459" s="14"/>
    </row>
    <row r="460" spans="1:7">
      <c r="A460" s="14"/>
      <c r="B460" s="14"/>
      <c r="C460" s="14"/>
      <c r="D460" s="14"/>
      <c r="E460" s="14"/>
      <c r="F460" s="14"/>
      <c r="G460" s="14"/>
    </row>
    <row r="461" spans="1:7">
      <c r="A461" s="14"/>
      <c r="B461" s="14"/>
      <c r="C461" s="14"/>
      <c r="D461" s="14"/>
      <c r="E461" s="14"/>
      <c r="F461" s="14"/>
      <c r="G461" s="14"/>
    </row>
    <row r="462" spans="1:7">
      <c r="A462" s="14"/>
      <c r="B462" s="14"/>
      <c r="C462" s="14"/>
      <c r="D462" s="14"/>
      <c r="E462" s="14"/>
      <c r="F462" s="14"/>
      <c r="G462" s="14"/>
    </row>
    <row r="463" spans="1:7">
      <c r="A463" s="14"/>
      <c r="B463" s="14"/>
      <c r="C463" s="14"/>
      <c r="D463" s="14"/>
      <c r="E463" s="14"/>
      <c r="F463" s="14"/>
      <c r="G463" s="14"/>
    </row>
    <row r="464" spans="1:7">
      <c r="A464" s="14"/>
      <c r="B464" s="14"/>
      <c r="C464" s="14"/>
      <c r="D464" s="14"/>
      <c r="E464" s="14"/>
      <c r="F464" s="14"/>
      <c r="G464" s="14"/>
    </row>
    <row r="465" spans="1:7">
      <c r="A465" s="14"/>
      <c r="B465" s="14"/>
      <c r="C465" s="14"/>
      <c r="D465" s="14"/>
      <c r="E465" s="14"/>
      <c r="F465" s="14"/>
      <c r="G465" s="14"/>
    </row>
    <row r="466" spans="1:7">
      <c r="A466" s="14"/>
      <c r="B466" s="14"/>
      <c r="C466" s="14"/>
      <c r="D466" s="14"/>
      <c r="E466" s="14"/>
      <c r="F466" s="14"/>
      <c r="G466" s="14"/>
    </row>
    <row r="467" spans="1:7">
      <c r="A467" s="14"/>
      <c r="B467" s="14"/>
      <c r="C467" s="14"/>
      <c r="D467" s="14"/>
      <c r="E467" s="14"/>
      <c r="F467" s="14"/>
      <c r="G467" s="14"/>
    </row>
    <row r="468" spans="1:7">
      <c r="A468" s="14"/>
      <c r="B468" s="14"/>
      <c r="C468" s="14"/>
      <c r="D468" s="14"/>
      <c r="E468" s="14"/>
      <c r="F468" s="14"/>
      <c r="G468" s="14"/>
    </row>
    <row r="469" spans="1:7">
      <c r="A469" s="14"/>
      <c r="B469" s="14"/>
      <c r="C469" s="14"/>
      <c r="D469" s="14"/>
      <c r="E469" s="14"/>
      <c r="F469" s="14"/>
      <c r="G469" s="14"/>
    </row>
    <row r="470" spans="1:7">
      <c r="A470" s="14"/>
      <c r="B470" s="14"/>
      <c r="C470" s="14"/>
      <c r="D470" s="14"/>
      <c r="E470" s="14"/>
      <c r="F470" s="14"/>
      <c r="G470" s="14"/>
    </row>
    <row r="471" spans="1:7">
      <c r="A471" s="14"/>
      <c r="B471" s="14"/>
      <c r="C471" s="14"/>
      <c r="D471" s="14"/>
      <c r="E471" s="14"/>
      <c r="F471" s="14"/>
      <c r="G471" s="14"/>
    </row>
    <row r="472" spans="1:7">
      <c r="A472" s="14"/>
      <c r="B472" s="14"/>
      <c r="C472" s="14"/>
      <c r="D472" s="14"/>
      <c r="E472" s="14"/>
      <c r="F472" s="14"/>
      <c r="G472" s="14"/>
    </row>
    <row r="473" spans="1:7">
      <c r="A473" s="14"/>
      <c r="B473" s="14"/>
      <c r="C473" s="14"/>
      <c r="D473" s="14"/>
      <c r="E473" s="14"/>
      <c r="F473" s="14"/>
      <c r="G473" s="14"/>
    </row>
    <row r="474" spans="1:7">
      <c r="A474" s="14"/>
      <c r="B474" s="14"/>
      <c r="C474" s="14"/>
      <c r="D474" s="14"/>
      <c r="E474" s="14"/>
      <c r="F474" s="14"/>
      <c r="G474" s="14"/>
    </row>
    <row r="475" spans="1:7">
      <c r="A475" s="14"/>
      <c r="B475" s="14"/>
      <c r="C475" s="14"/>
      <c r="D475" s="14"/>
      <c r="E475" s="14"/>
      <c r="F475" s="14"/>
      <c r="G475" s="14"/>
    </row>
    <row r="476" spans="1:7">
      <c r="A476" s="14"/>
      <c r="B476" s="14"/>
      <c r="C476" s="14"/>
      <c r="D476" s="14"/>
      <c r="E476" s="14"/>
      <c r="F476" s="14"/>
      <c r="G476" s="14"/>
    </row>
    <row r="477" spans="1:7">
      <c r="A477" s="14"/>
      <c r="B477" s="14"/>
      <c r="C477" s="14"/>
      <c r="D477" s="14"/>
      <c r="E477" s="14"/>
      <c r="F477" s="14"/>
      <c r="G477" s="14"/>
    </row>
    <row r="478" spans="1:7">
      <c r="A478" s="14"/>
      <c r="B478" s="14"/>
      <c r="C478" s="14"/>
      <c r="D478" s="14"/>
      <c r="E478" s="14"/>
      <c r="F478" s="14"/>
      <c r="G478" s="14"/>
    </row>
    <row r="479" spans="1:7">
      <c r="A479" s="14"/>
      <c r="B479" s="14"/>
      <c r="C479" s="14"/>
      <c r="D479" s="14"/>
      <c r="E479" s="14"/>
      <c r="F479" s="14"/>
      <c r="G479" s="14"/>
    </row>
    <row r="480" spans="1:7">
      <c r="A480" s="14"/>
      <c r="B480" s="14"/>
      <c r="C480" s="14"/>
      <c r="D480" s="14"/>
      <c r="E480" s="14"/>
      <c r="F480" s="14"/>
      <c r="G480" s="14"/>
    </row>
    <row r="481" spans="1:7">
      <c r="A481" s="14"/>
      <c r="B481" s="14"/>
      <c r="C481" s="14"/>
      <c r="D481" s="14"/>
      <c r="E481" s="14"/>
      <c r="F481" s="14"/>
      <c r="G481" s="14"/>
    </row>
    <row r="482" spans="1:7">
      <c r="A482" s="14"/>
      <c r="B482" s="14"/>
      <c r="C482" s="14"/>
      <c r="D482" s="14"/>
      <c r="E482" s="14"/>
      <c r="F482" s="14"/>
      <c r="G482" s="14"/>
    </row>
    <row r="483" spans="1:7">
      <c r="A483" s="14"/>
      <c r="B483" s="14"/>
      <c r="C483" s="14"/>
      <c r="D483" s="14"/>
      <c r="E483" s="14"/>
      <c r="F483" s="14"/>
      <c r="G483" s="14"/>
    </row>
    <row r="484" spans="1:7">
      <c r="A484" s="14"/>
      <c r="B484" s="14"/>
      <c r="C484" s="14"/>
      <c r="D484" s="14"/>
      <c r="E484" s="14"/>
      <c r="F484" s="14"/>
      <c r="G484" s="14"/>
    </row>
    <row r="485" spans="1:7">
      <c r="A485" s="14"/>
      <c r="B485" s="14"/>
      <c r="C485" s="14"/>
      <c r="D485" s="14"/>
      <c r="E485" s="14"/>
      <c r="F485" s="14"/>
      <c r="G485" s="14"/>
    </row>
    <row r="486" spans="1:7">
      <c r="A486" s="14"/>
      <c r="B486" s="14"/>
      <c r="C486" s="14"/>
      <c r="D486" s="14"/>
      <c r="E486" s="14"/>
      <c r="F486" s="14"/>
      <c r="G486" s="14"/>
    </row>
    <row r="487" spans="1:7">
      <c r="A487" s="14"/>
      <c r="B487" s="14"/>
      <c r="C487" s="14"/>
      <c r="D487" s="14"/>
      <c r="E487" s="14"/>
      <c r="F487" s="14"/>
      <c r="G487" s="14"/>
    </row>
    <row r="488" spans="1:7">
      <c r="A488" s="14"/>
      <c r="B488" s="14"/>
      <c r="C488" s="14"/>
      <c r="D488" s="14"/>
      <c r="E488" s="14"/>
      <c r="F488" s="14"/>
      <c r="G488" s="14"/>
    </row>
    <row r="489" spans="1:7">
      <c r="A489" s="14"/>
      <c r="B489" s="14"/>
      <c r="C489" s="14"/>
      <c r="D489" s="14"/>
      <c r="E489" s="14"/>
      <c r="F489" s="14"/>
      <c r="G489" s="14"/>
    </row>
    <row r="490" spans="1:7">
      <c r="A490" s="14"/>
      <c r="B490" s="14"/>
      <c r="C490" s="14"/>
      <c r="D490" s="14"/>
      <c r="E490" s="14"/>
      <c r="F490" s="14"/>
      <c r="G490" s="14"/>
    </row>
    <row r="491" spans="1:7">
      <c r="A491" s="14"/>
      <c r="B491" s="14"/>
      <c r="C491" s="14"/>
      <c r="D491" s="14"/>
      <c r="E491" s="14"/>
      <c r="F491" s="14"/>
      <c r="G491" s="14"/>
    </row>
    <row r="492" spans="1:7">
      <c r="A492" s="14"/>
      <c r="B492" s="14"/>
      <c r="C492" s="14"/>
      <c r="D492" s="14"/>
      <c r="E492" s="14"/>
      <c r="F492" s="14"/>
      <c r="G492" s="14"/>
    </row>
    <row r="493" spans="1:7">
      <c r="A493" s="14"/>
      <c r="B493" s="14"/>
      <c r="C493" s="14"/>
      <c r="D493" s="14"/>
      <c r="E493" s="14"/>
      <c r="F493" s="14"/>
      <c r="G493" s="14"/>
    </row>
    <row r="494" spans="1:7">
      <c r="A494" s="14"/>
      <c r="B494" s="14"/>
      <c r="C494" s="14"/>
      <c r="D494" s="14"/>
      <c r="E494" s="14"/>
      <c r="F494" s="14"/>
      <c r="G494" s="14"/>
    </row>
    <row r="495" spans="1:7">
      <c r="A495" s="14"/>
      <c r="B495" s="14"/>
      <c r="C495" s="14"/>
      <c r="D495" s="14"/>
      <c r="E495" s="14"/>
      <c r="F495" s="14"/>
      <c r="G495" s="14"/>
    </row>
    <row r="496" spans="1:7">
      <c r="A496" s="14"/>
      <c r="B496" s="14"/>
      <c r="C496" s="14"/>
      <c r="D496" s="14"/>
      <c r="E496" s="14"/>
      <c r="F496" s="14"/>
      <c r="G496" s="14"/>
    </row>
    <row r="497" spans="1:7">
      <c r="A497" s="14"/>
      <c r="B497" s="14"/>
      <c r="C497" s="14"/>
      <c r="D497" s="14"/>
      <c r="E497" s="14"/>
      <c r="F497" s="14"/>
      <c r="G497" s="14"/>
    </row>
    <row r="498" spans="1:7">
      <c r="A498" s="14"/>
      <c r="B498" s="14"/>
      <c r="C498" s="14"/>
      <c r="D498" s="14"/>
      <c r="E498" s="14"/>
      <c r="F498" s="14"/>
      <c r="G498" s="14"/>
    </row>
    <row r="499" spans="1:7">
      <c r="A499" s="14"/>
      <c r="B499" s="14"/>
      <c r="C499" s="14"/>
      <c r="D499" s="14"/>
      <c r="E499" s="14"/>
      <c r="F499" s="14"/>
      <c r="G499" s="14"/>
    </row>
    <row r="500" spans="1:7">
      <c r="A500" s="14"/>
      <c r="B500" s="14"/>
      <c r="C500" s="14"/>
      <c r="D500" s="14"/>
      <c r="E500" s="14"/>
      <c r="F500" s="14"/>
      <c r="G500" s="14"/>
    </row>
    <row r="501" spans="1:7">
      <c r="A501" s="14"/>
      <c r="B501" s="14"/>
      <c r="C501" s="14"/>
      <c r="D501" s="14"/>
      <c r="E501" s="14"/>
      <c r="F501" s="14"/>
      <c r="G501" s="14"/>
    </row>
    <row r="502" spans="1:7">
      <c r="A502" s="14"/>
      <c r="B502" s="14"/>
      <c r="C502" s="14"/>
      <c r="D502" s="14"/>
      <c r="E502" s="14"/>
      <c r="F502" s="14"/>
      <c r="G502" s="14"/>
    </row>
    <row r="503" spans="1:7">
      <c r="A503" s="14"/>
      <c r="B503" s="14"/>
      <c r="C503" s="14"/>
      <c r="D503" s="14"/>
      <c r="E503" s="14"/>
      <c r="F503" s="14"/>
      <c r="G503" s="14"/>
    </row>
    <row r="504" spans="1:7">
      <c r="A504" s="14"/>
      <c r="B504" s="14"/>
      <c r="C504" s="14"/>
      <c r="D504" s="14"/>
      <c r="E504" s="14"/>
      <c r="F504" s="14"/>
      <c r="G504" s="14"/>
    </row>
    <row r="505" spans="1:7">
      <c r="A505" s="14"/>
      <c r="B505" s="14"/>
      <c r="C505" s="14"/>
      <c r="D505" s="14"/>
      <c r="E505" s="14"/>
      <c r="F505" s="14"/>
      <c r="G505" s="14"/>
    </row>
    <row r="506" spans="1:7">
      <c r="A506" s="14"/>
      <c r="B506" s="14"/>
      <c r="C506" s="14"/>
      <c r="D506" s="14"/>
      <c r="E506" s="14"/>
      <c r="F506" s="14"/>
      <c r="G506" s="14"/>
    </row>
    <row r="507" spans="1:7">
      <c r="A507" s="14"/>
      <c r="B507" s="14"/>
      <c r="C507" s="14"/>
      <c r="D507" s="14"/>
      <c r="E507" s="14"/>
      <c r="F507" s="14"/>
      <c r="G507" s="14"/>
    </row>
    <row r="508" spans="1:7">
      <c r="A508" s="14"/>
      <c r="B508" s="14"/>
      <c r="C508" s="14"/>
      <c r="D508" s="14"/>
      <c r="E508" s="14"/>
      <c r="F508" s="14"/>
      <c r="G508" s="14"/>
    </row>
    <row r="509" spans="1:7">
      <c r="A509" s="14"/>
      <c r="B509" s="14"/>
      <c r="C509" s="14"/>
      <c r="D509" s="14"/>
      <c r="E509" s="14"/>
      <c r="F509" s="14"/>
      <c r="G509" s="14"/>
    </row>
    <row r="510" spans="1:7">
      <c r="A510" s="14"/>
      <c r="B510" s="14"/>
      <c r="C510" s="14"/>
      <c r="D510" s="14"/>
      <c r="E510" s="14"/>
      <c r="F510" s="14"/>
      <c r="G510" s="14"/>
    </row>
    <row r="511" spans="1:7">
      <c r="A511" s="14"/>
      <c r="B511" s="14"/>
      <c r="C511" s="14"/>
      <c r="D511" s="14"/>
      <c r="E511" s="14"/>
      <c r="F511" s="14"/>
      <c r="G511" s="14"/>
    </row>
    <row r="512" spans="1:7">
      <c r="A512" s="14"/>
      <c r="B512" s="14"/>
      <c r="C512" s="14"/>
      <c r="D512" s="14"/>
      <c r="E512" s="14"/>
      <c r="F512" s="14"/>
      <c r="G512" s="14"/>
    </row>
    <row r="513" spans="1:7">
      <c r="A513" s="14"/>
      <c r="B513" s="14"/>
      <c r="C513" s="14"/>
      <c r="D513" s="14"/>
      <c r="E513" s="14"/>
      <c r="F513" s="14"/>
      <c r="G513" s="14"/>
    </row>
    <row r="514" spans="1:7">
      <c r="A514" s="14"/>
      <c r="B514" s="14"/>
      <c r="C514" s="14"/>
      <c r="D514" s="14"/>
      <c r="E514" s="14"/>
      <c r="F514" s="14"/>
      <c r="G514" s="14"/>
    </row>
    <row r="515" spans="1:7">
      <c r="A515" s="14"/>
      <c r="B515" s="14"/>
      <c r="C515" s="14"/>
      <c r="D515" s="14"/>
      <c r="E515" s="14"/>
      <c r="F515" s="14"/>
      <c r="G515" s="14"/>
    </row>
    <row r="516" spans="1:7">
      <c r="A516" s="14"/>
      <c r="B516" s="14"/>
      <c r="C516" s="14"/>
      <c r="D516" s="14"/>
      <c r="E516" s="14"/>
      <c r="F516" s="14"/>
      <c r="G516" s="14"/>
    </row>
    <row r="517" spans="1:7">
      <c r="A517" s="14"/>
      <c r="B517" s="14"/>
      <c r="C517" s="14"/>
      <c r="D517" s="14"/>
      <c r="E517" s="14"/>
      <c r="F517" s="14"/>
      <c r="G517" s="14"/>
    </row>
    <row r="518" spans="1:7">
      <c r="A518" s="14"/>
      <c r="B518" s="14"/>
      <c r="C518" s="14"/>
      <c r="D518" s="14"/>
      <c r="E518" s="14"/>
      <c r="F518" s="14"/>
      <c r="G518" s="14"/>
    </row>
    <row r="519" spans="1:7">
      <c r="A519" s="14"/>
      <c r="B519" s="14"/>
      <c r="C519" s="14"/>
      <c r="D519" s="14"/>
      <c r="E519" s="14"/>
      <c r="F519" s="14"/>
      <c r="G519" s="14"/>
    </row>
    <row r="520" spans="1:7">
      <c r="A520" s="14"/>
      <c r="B520" s="14"/>
      <c r="C520" s="14"/>
      <c r="D520" s="14"/>
      <c r="E520" s="14"/>
      <c r="F520" s="14"/>
      <c r="G520" s="14"/>
    </row>
    <row r="521" spans="1:7">
      <c r="A521" s="14"/>
      <c r="B521" s="14"/>
      <c r="C521" s="14"/>
      <c r="D521" s="14"/>
      <c r="E521" s="14"/>
      <c r="F521" s="14"/>
      <c r="G521" s="14"/>
    </row>
    <row r="522" spans="1:7">
      <c r="A522" s="14"/>
      <c r="B522" s="14"/>
      <c r="C522" s="14"/>
      <c r="D522" s="14"/>
      <c r="E522" s="14"/>
      <c r="F522" s="14"/>
      <c r="G522" s="14"/>
    </row>
    <row r="523" spans="1:7">
      <c r="A523" s="14"/>
      <c r="B523" s="14"/>
      <c r="C523" s="14"/>
      <c r="D523" s="14"/>
      <c r="E523" s="14"/>
      <c r="F523" s="14"/>
      <c r="G523" s="14"/>
    </row>
    <row r="524" spans="1:7">
      <c r="A524" s="14"/>
      <c r="B524" s="14"/>
      <c r="C524" s="14"/>
      <c r="D524" s="14"/>
      <c r="E524" s="14"/>
      <c r="F524" s="14"/>
      <c r="G524" s="14"/>
    </row>
    <row r="525" spans="1:7">
      <c r="A525" s="14"/>
      <c r="B525" s="14"/>
      <c r="C525" s="14"/>
      <c r="D525" s="14"/>
      <c r="E525" s="14"/>
      <c r="F525" s="14"/>
      <c r="G525" s="14"/>
    </row>
    <row r="526" spans="1:7">
      <c r="A526" s="14"/>
      <c r="B526" s="14"/>
      <c r="C526" s="14"/>
      <c r="D526" s="14"/>
      <c r="E526" s="14"/>
      <c r="F526" s="14"/>
      <c r="G526" s="14"/>
    </row>
    <row r="527" spans="1:7">
      <c r="A527" s="14"/>
      <c r="B527" s="14"/>
      <c r="C527" s="14"/>
      <c r="D527" s="14"/>
      <c r="E527" s="14"/>
      <c r="F527" s="14"/>
      <c r="G527" s="14"/>
    </row>
    <row r="528" spans="1:7">
      <c r="A528" s="14"/>
      <c r="B528" s="14"/>
      <c r="C528" s="14"/>
      <c r="D528" s="14"/>
      <c r="E528" s="14"/>
      <c r="F528" s="14"/>
      <c r="G528" s="14"/>
    </row>
    <row r="529" spans="1:7">
      <c r="A529" s="14"/>
      <c r="B529" s="14"/>
      <c r="C529" s="14"/>
      <c r="D529" s="14"/>
      <c r="E529" s="14"/>
      <c r="F529" s="14"/>
      <c r="G529" s="14"/>
    </row>
    <row r="530" spans="1:7">
      <c r="A530" s="14"/>
      <c r="B530" s="14"/>
      <c r="C530" s="14"/>
      <c r="D530" s="14"/>
      <c r="E530" s="14"/>
      <c r="F530" s="14"/>
      <c r="G530" s="14"/>
    </row>
    <row r="531" spans="1:7">
      <c r="A531" s="14"/>
      <c r="B531" s="14"/>
      <c r="C531" s="14"/>
      <c r="D531" s="14"/>
      <c r="E531" s="14"/>
      <c r="F531" s="14"/>
      <c r="G531" s="14"/>
    </row>
    <row r="532" spans="1:7">
      <c r="A532" s="14"/>
      <c r="B532" s="14"/>
      <c r="C532" s="14"/>
      <c r="D532" s="14"/>
      <c r="E532" s="14"/>
      <c r="F532" s="14"/>
      <c r="G532" s="14"/>
    </row>
    <row r="533" spans="1:7">
      <c r="A533" s="14"/>
      <c r="B533" s="14"/>
      <c r="C533" s="14"/>
      <c r="D533" s="14"/>
      <c r="E533" s="14"/>
      <c r="F533" s="14"/>
      <c r="G533" s="14"/>
    </row>
    <row r="534" spans="1:7">
      <c r="A534" s="14"/>
      <c r="B534" s="14"/>
      <c r="C534" s="14"/>
      <c r="D534" s="14"/>
      <c r="E534" s="14"/>
      <c r="F534" s="14"/>
      <c r="G534" s="14"/>
    </row>
    <row r="535" spans="1:7">
      <c r="A535" s="14"/>
      <c r="B535" s="14"/>
      <c r="C535" s="14"/>
      <c r="D535" s="14"/>
      <c r="E535" s="14"/>
      <c r="F535" s="14"/>
      <c r="G535" s="14"/>
    </row>
    <row r="536" spans="1:7">
      <c r="A536" s="14"/>
      <c r="B536" s="14"/>
      <c r="C536" s="14"/>
      <c r="D536" s="14"/>
      <c r="E536" s="14"/>
      <c r="F536" s="14"/>
      <c r="G536" s="14"/>
    </row>
    <row r="537" spans="1:7">
      <c r="A537" s="14"/>
      <c r="B537" s="14"/>
      <c r="C537" s="14"/>
      <c r="D537" s="14"/>
      <c r="E537" s="14"/>
      <c r="F537" s="14"/>
      <c r="G537" s="14"/>
    </row>
    <row r="538" spans="1:7">
      <c r="A538" s="14"/>
      <c r="B538" s="14"/>
      <c r="C538" s="14"/>
      <c r="D538" s="14"/>
      <c r="E538" s="14"/>
      <c r="F538" s="14"/>
      <c r="G538" s="14"/>
    </row>
    <row r="539" spans="1:7">
      <c r="A539" s="14"/>
      <c r="B539" s="14"/>
      <c r="C539" s="14"/>
      <c r="D539" s="14"/>
      <c r="E539" s="14"/>
      <c r="F539" s="14"/>
      <c r="G539" s="14"/>
    </row>
    <row r="540" spans="1:7">
      <c r="A540" s="14"/>
      <c r="B540" s="14"/>
      <c r="C540" s="14"/>
      <c r="D540" s="14"/>
      <c r="E540" s="14"/>
      <c r="F540" s="14"/>
      <c r="G540" s="14"/>
    </row>
    <row r="541" spans="1:7">
      <c r="A541" s="14"/>
      <c r="B541" s="14"/>
      <c r="C541" s="14"/>
      <c r="D541" s="14"/>
      <c r="E541" s="14"/>
      <c r="F541" s="14"/>
      <c r="G541" s="14"/>
    </row>
    <row r="542" spans="1:7">
      <c r="A542" s="14"/>
      <c r="B542" s="14"/>
      <c r="C542" s="14"/>
      <c r="D542" s="14"/>
      <c r="E542" s="14"/>
      <c r="F542" s="14"/>
      <c r="G542" s="14"/>
    </row>
    <row r="543" spans="1:7">
      <c r="A543" s="14"/>
      <c r="B543" s="14"/>
      <c r="C543" s="14"/>
      <c r="D543" s="14"/>
      <c r="E543" s="14"/>
      <c r="F543" s="14"/>
      <c r="G543" s="14"/>
    </row>
    <row r="544" spans="1:7">
      <c r="A544" s="14"/>
      <c r="B544" s="14"/>
      <c r="C544" s="14"/>
      <c r="D544" s="14"/>
      <c r="E544" s="14"/>
      <c r="F544" s="14"/>
      <c r="G544" s="14"/>
    </row>
    <row r="545" spans="1:7">
      <c r="A545" s="14"/>
      <c r="B545" s="14"/>
      <c r="C545" s="14"/>
      <c r="D545" s="14"/>
      <c r="E545" s="14"/>
      <c r="F545" s="14"/>
      <c r="G545" s="14"/>
    </row>
    <row r="546" spans="1:7">
      <c r="A546" s="14"/>
      <c r="B546" s="14"/>
      <c r="C546" s="14"/>
      <c r="D546" s="14"/>
      <c r="E546" s="14"/>
      <c r="F546" s="14"/>
      <c r="G546" s="14"/>
    </row>
    <row r="547" spans="1:7">
      <c r="A547" s="14"/>
      <c r="B547" s="14"/>
      <c r="C547" s="14"/>
      <c r="D547" s="14"/>
      <c r="E547" s="14"/>
      <c r="F547" s="14"/>
      <c r="G547" s="14"/>
    </row>
    <row r="548" spans="1:7">
      <c r="A548" s="14"/>
      <c r="B548" s="14"/>
      <c r="C548" s="14"/>
      <c r="D548" s="14"/>
      <c r="E548" s="14"/>
      <c r="F548" s="14"/>
      <c r="G548" s="14"/>
    </row>
    <row r="549" spans="1:7">
      <c r="A549" s="14"/>
      <c r="B549" s="14"/>
      <c r="C549" s="14"/>
      <c r="D549" s="14"/>
      <c r="E549" s="14"/>
      <c r="F549" s="14"/>
      <c r="G549" s="14"/>
    </row>
    <row r="550" spans="1:7">
      <c r="A550" s="14"/>
      <c r="B550" s="14"/>
      <c r="C550" s="14"/>
      <c r="D550" s="14"/>
      <c r="E550" s="14"/>
      <c r="F550" s="14"/>
      <c r="G550" s="14"/>
    </row>
    <row r="551" spans="1:7">
      <c r="A551" s="14"/>
      <c r="B551" s="14"/>
      <c r="C551" s="14"/>
      <c r="D551" s="14"/>
      <c r="E551" s="14"/>
      <c r="F551" s="14"/>
      <c r="G551" s="14"/>
    </row>
    <row r="552" spans="1:7">
      <c r="A552" s="14"/>
      <c r="B552" s="14"/>
      <c r="C552" s="14"/>
      <c r="D552" s="14"/>
      <c r="E552" s="14"/>
      <c r="F552" s="14"/>
      <c r="G552" s="14"/>
    </row>
    <row r="553" spans="1:7">
      <c r="A553" s="14"/>
      <c r="B553" s="14"/>
      <c r="C553" s="14"/>
      <c r="D553" s="14"/>
      <c r="E553" s="14"/>
      <c r="F553" s="14"/>
      <c r="G553" s="14"/>
    </row>
    <row r="554" spans="1:7">
      <c r="A554" s="14"/>
      <c r="B554" s="14"/>
      <c r="C554" s="14"/>
      <c r="D554" s="14"/>
      <c r="E554" s="14"/>
      <c r="F554" s="14"/>
      <c r="G554" s="14"/>
    </row>
    <row r="555" spans="1:7">
      <c r="A555" s="14"/>
      <c r="B555" s="14"/>
      <c r="C555" s="14"/>
      <c r="D555" s="14"/>
      <c r="E555" s="14"/>
      <c r="F555" s="14"/>
      <c r="G555" s="14"/>
    </row>
    <row r="556" spans="1:7">
      <c r="A556" s="14"/>
      <c r="B556" s="14"/>
      <c r="C556" s="14"/>
      <c r="D556" s="14"/>
      <c r="E556" s="14"/>
      <c r="F556" s="14"/>
      <c r="G556" s="14"/>
    </row>
    <row r="557" spans="1:7">
      <c r="A557" s="14"/>
      <c r="B557" s="14"/>
      <c r="C557" s="14"/>
      <c r="D557" s="14"/>
      <c r="E557" s="14"/>
      <c r="F557" s="14"/>
      <c r="G557" s="14"/>
    </row>
    <row r="558" spans="1:7">
      <c r="A558" s="14"/>
      <c r="B558" s="14"/>
      <c r="C558" s="14"/>
      <c r="D558" s="14"/>
      <c r="E558" s="14"/>
      <c r="F558" s="14"/>
      <c r="G558" s="14"/>
    </row>
    <row r="559" spans="1:7">
      <c r="A559" s="14"/>
      <c r="B559" s="14"/>
      <c r="C559" s="14"/>
      <c r="D559" s="14"/>
      <c r="E559" s="14"/>
      <c r="F559" s="14"/>
      <c r="G559" s="14"/>
    </row>
    <row r="560" spans="1:7">
      <c r="A560" s="14"/>
      <c r="B560" s="14"/>
      <c r="C560" s="14"/>
      <c r="D560" s="14"/>
      <c r="E560" s="14"/>
      <c r="F560" s="14"/>
      <c r="G560" s="14"/>
    </row>
    <row r="561" spans="1:7">
      <c r="A561" s="14"/>
      <c r="B561" s="14"/>
      <c r="C561" s="14"/>
      <c r="D561" s="14"/>
      <c r="E561" s="14"/>
      <c r="F561" s="14"/>
      <c r="G561" s="14"/>
    </row>
    <row r="562" spans="1:7">
      <c r="A562" s="14"/>
      <c r="B562" s="14"/>
      <c r="C562" s="14"/>
      <c r="D562" s="14"/>
      <c r="E562" s="14"/>
      <c r="F562" s="14"/>
      <c r="G562" s="14"/>
    </row>
    <row r="563" spans="1:7">
      <c r="A563" s="14"/>
      <c r="B563" s="14"/>
      <c r="C563" s="14"/>
      <c r="D563" s="14"/>
      <c r="E563" s="14"/>
      <c r="F563" s="14"/>
      <c r="G563" s="14"/>
    </row>
    <row r="564" spans="1:7">
      <c r="A564" s="14"/>
      <c r="B564" s="14"/>
      <c r="C564" s="14"/>
      <c r="D564" s="14"/>
      <c r="E564" s="14"/>
      <c r="F564" s="14"/>
      <c r="G564" s="14"/>
    </row>
    <row r="565" spans="1:7">
      <c r="A565" s="14"/>
      <c r="B565" s="14"/>
      <c r="C565" s="14"/>
      <c r="D565" s="14"/>
      <c r="E565" s="14"/>
      <c r="F565" s="14"/>
      <c r="G565" s="14"/>
    </row>
    <row r="566" spans="1:7">
      <c r="A566" s="14"/>
      <c r="B566" s="14"/>
      <c r="C566" s="14"/>
      <c r="D566" s="14"/>
      <c r="E566" s="14"/>
      <c r="F566" s="14"/>
      <c r="G566" s="14"/>
    </row>
    <row r="567" spans="1:7">
      <c r="A567" s="14"/>
      <c r="B567" s="14"/>
      <c r="C567" s="14"/>
      <c r="D567" s="14"/>
      <c r="E567" s="14"/>
      <c r="F567" s="14"/>
      <c r="G567" s="14"/>
    </row>
    <row r="568" spans="1:7">
      <c r="A568" s="14"/>
      <c r="B568" s="14"/>
      <c r="C568" s="14"/>
      <c r="D568" s="14"/>
      <c r="E568" s="14"/>
      <c r="F568" s="14"/>
      <c r="G568" s="14"/>
    </row>
    <row r="569" spans="1:7">
      <c r="A569" s="14"/>
      <c r="B569" s="14"/>
      <c r="C569" s="14"/>
      <c r="D569" s="14"/>
      <c r="E569" s="14"/>
      <c r="F569" s="14"/>
      <c r="G569" s="14"/>
    </row>
    <row r="570" spans="1:7">
      <c r="A570" s="14"/>
      <c r="B570" s="14"/>
      <c r="C570" s="14"/>
      <c r="D570" s="14"/>
      <c r="E570" s="14"/>
      <c r="F570" s="14"/>
      <c r="G570" s="14"/>
    </row>
    <row r="571" spans="1:7">
      <c r="A571" s="14"/>
      <c r="B571" s="14"/>
      <c r="C571" s="14"/>
      <c r="D571" s="14"/>
      <c r="E571" s="14"/>
      <c r="F571" s="14"/>
      <c r="G571" s="14"/>
    </row>
    <row r="572" spans="1:7">
      <c r="A572" s="14"/>
      <c r="B572" s="14"/>
      <c r="C572" s="14"/>
      <c r="D572" s="14"/>
      <c r="E572" s="14"/>
      <c r="F572" s="14"/>
      <c r="G572" s="14"/>
    </row>
    <row r="573" spans="1:7">
      <c r="A573" s="14"/>
      <c r="B573" s="14"/>
      <c r="C573" s="14"/>
      <c r="D573" s="14"/>
      <c r="E573" s="14"/>
      <c r="F573" s="14"/>
      <c r="G573" s="14"/>
    </row>
    <row r="574" spans="1:7">
      <c r="A574" s="14"/>
      <c r="B574" s="14"/>
      <c r="C574" s="14"/>
      <c r="D574" s="14"/>
      <c r="E574" s="14"/>
      <c r="F574" s="14"/>
      <c r="G574" s="14"/>
    </row>
    <row r="575" spans="1:7">
      <c r="A575" s="14"/>
      <c r="B575" s="14"/>
      <c r="C575" s="14"/>
      <c r="D575" s="14"/>
      <c r="E575" s="14"/>
      <c r="F575" s="14"/>
      <c r="G575" s="14"/>
    </row>
    <row r="576" spans="1:7">
      <c r="A576" s="14"/>
      <c r="B576" s="14"/>
      <c r="C576" s="14"/>
      <c r="D576" s="14"/>
      <c r="E576" s="14"/>
      <c r="F576" s="14"/>
      <c r="G576" s="14"/>
    </row>
    <row r="577" spans="1:7">
      <c r="A577" s="14"/>
      <c r="B577" s="14"/>
      <c r="C577" s="14"/>
      <c r="D577" s="14"/>
      <c r="E577" s="14"/>
      <c r="F577" s="14"/>
      <c r="G577" s="14"/>
    </row>
    <row r="578" spans="1:7">
      <c r="A578" s="14"/>
      <c r="B578" s="14"/>
      <c r="C578" s="14"/>
      <c r="D578" s="14"/>
      <c r="E578" s="14"/>
      <c r="F578" s="14"/>
      <c r="G578" s="14"/>
    </row>
    <row r="579" spans="1:7">
      <c r="A579" s="14"/>
      <c r="B579" s="14"/>
      <c r="C579" s="14"/>
      <c r="D579" s="14"/>
      <c r="E579" s="14"/>
      <c r="F579" s="14"/>
      <c r="G579" s="14"/>
    </row>
    <row r="580" spans="1:7">
      <c r="A580" s="14"/>
      <c r="B580" s="14"/>
      <c r="C580" s="14"/>
      <c r="D580" s="14"/>
      <c r="E580" s="14"/>
      <c r="F580" s="14"/>
      <c r="G580" s="14"/>
    </row>
    <row r="581" spans="1:7">
      <c r="A581" s="14"/>
      <c r="B581" s="14"/>
      <c r="C581" s="14"/>
      <c r="D581" s="14"/>
      <c r="E581" s="14"/>
      <c r="F581" s="14"/>
      <c r="G581" s="14"/>
    </row>
    <row r="582" spans="1:7">
      <c r="A582" s="14"/>
      <c r="B582" s="14"/>
      <c r="C582" s="14"/>
      <c r="D582" s="14"/>
      <c r="E582" s="14"/>
      <c r="F582" s="14"/>
      <c r="G582" s="14"/>
    </row>
    <row r="583" spans="1:7">
      <c r="A583" s="14"/>
      <c r="B583" s="14"/>
      <c r="C583" s="14"/>
      <c r="D583" s="14"/>
      <c r="E583" s="14"/>
      <c r="F583" s="14"/>
      <c r="G583" s="14"/>
    </row>
    <row r="584" spans="1:7">
      <c r="A584" s="14"/>
      <c r="B584" s="14"/>
      <c r="C584" s="14"/>
      <c r="D584" s="14"/>
      <c r="E584" s="14"/>
      <c r="F584" s="14"/>
      <c r="G584" s="14"/>
    </row>
    <row r="585" spans="1:7">
      <c r="A585" s="14"/>
      <c r="B585" s="14"/>
      <c r="C585" s="14"/>
      <c r="D585" s="14"/>
      <c r="E585" s="14"/>
      <c r="F585" s="14"/>
      <c r="G585" s="14"/>
    </row>
    <row r="586" spans="1:7">
      <c r="A586" s="14"/>
      <c r="B586" s="14"/>
      <c r="C586" s="14"/>
      <c r="D586" s="14"/>
      <c r="E586" s="14"/>
      <c r="F586" s="14"/>
      <c r="G586" s="14"/>
    </row>
    <row r="587" spans="1:7">
      <c r="A587" s="14"/>
      <c r="B587" s="14"/>
      <c r="C587" s="14"/>
      <c r="D587" s="14"/>
      <c r="E587" s="14"/>
      <c r="F587" s="14"/>
      <c r="G587" s="14"/>
    </row>
    <row r="588" spans="1:7">
      <c r="A588" s="14"/>
      <c r="B588" s="14"/>
      <c r="C588" s="14"/>
      <c r="D588" s="14"/>
      <c r="E588" s="14"/>
      <c r="F588" s="14"/>
      <c r="G588" s="14"/>
    </row>
    <row r="589" spans="1:7">
      <c r="A589" s="14"/>
      <c r="B589" s="14"/>
      <c r="C589" s="14"/>
      <c r="D589" s="14"/>
      <c r="E589" s="14"/>
      <c r="F589" s="14"/>
      <c r="G589" s="14"/>
    </row>
    <row r="590" spans="1:7">
      <c r="A590" s="14"/>
      <c r="B590" s="14"/>
      <c r="C590" s="14"/>
      <c r="D590" s="14"/>
      <c r="E590" s="14"/>
      <c r="F590" s="14"/>
      <c r="G590" s="14"/>
    </row>
    <row r="591" spans="1:7">
      <c r="A591" s="14"/>
      <c r="B591" s="14"/>
      <c r="C591" s="14"/>
      <c r="D591" s="14"/>
      <c r="E591" s="14"/>
      <c r="F591" s="14"/>
      <c r="G591" s="14"/>
    </row>
    <row r="592" spans="1:7">
      <c r="A592" s="14"/>
      <c r="B592" s="14"/>
      <c r="C592" s="14"/>
      <c r="D592" s="14"/>
      <c r="E592" s="14"/>
      <c r="F592" s="14"/>
      <c r="G592" s="14"/>
    </row>
    <row r="593" spans="1:7">
      <c r="A593" s="14"/>
      <c r="B593" s="14"/>
      <c r="C593" s="14"/>
      <c r="D593" s="14"/>
      <c r="E593" s="14"/>
      <c r="F593" s="14"/>
      <c r="G593" s="14"/>
    </row>
    <row r="594" spans="1:7">
      <c r="A594" s="14"/>
      <c r="B594" s="14"/>
      <c r="C594" s="14"/>
      <c r="D594" s="14"/>
      <c r="E594" s="14"/>
      <c r="F594" s="14"/>
      <c r="G594" s="14"/>
    </row>
    <row r="595" spans="1:7">
      <c r="A595" s="14"/>
      <c r="B595" s="14"/>
      <c r="C595" s="14"/>
      <c r="D595" s="14"/>
      <c r="E595" s="14"/>
      <c r="F595" s="14"/>
      <c r="G595" s="14"/>
    </row>
    <row r="596" spans="1:7">
      <c r="A596" s="14"/>
      <c r="B596" s="14"/>
      <c r="C596" s="14"/>
      <c r="D596" s="14"/>
      <c r="E596" s="14"/>
      <c r="F596" s="14"/>
      <c r="G596" s="14"/>
    </row>
    <row r="597" spans="1:7">
      <c r="A597" s="14"/>
      <c r="B597" s="14"/>
      <c r="C597" s="14"/>
      <c r="D597" s="14"/>
      <c r="E597" s="14"/>
      <c r="F597" s="14"/>
      <c r="G597" s="14"/>
    </row>
    <row r="598" spans="1:7">
      <c r="A598" s="14"/>
      <c r="B598" s="14"/>
      <c r="C598" s="14"/>
      <c r="D598" s="14"/>
      <c r="E598" s="14"/>
      <c r="F598" s="14"/>
      <c r="G598" s="14"/>
    </row>
    <row r="599" spans="1:7">
      <c r="A599" s="14"/>
      <c r="B599" s="14"/>
      <c r="C599" s="14"/>
      <c r="D599" s="14"/>
      <c r="E599" s="14"/>
      <c r="F599" s="14"/>
      <c r="G599" s="14"/>
    </row>
    <row r="600" spans="1:7">
      <c r="A600" s="14"/>
      <c r="B600" s="14"/>
      <c r="C600" s="14"/>
      <c r="D600" s="14"/>
      <c r="E600" s="14"/>
      <c r="F600" s="14"/>
      <c r="G600" s="14"/>
    </row>
    <row r="601" spans="1:7">
      <c r="A601" s="14"/>
      <c r="B601" s="14"/>
      <c r="C601" s="14"/>
      <c r="D601" s="14"/>
      <c r="E601" s="14"/>
      <c r="F601" s="14"/>
      <c r="G601" s="14"/>
    </row>
    <row r="602" spans="1:7">
      <c r="A602" s="14"/>
      <c r="B602" s="14"/>
      <c r="C602" s="14"/>
      <c r="D602" s="14"/>
      <c r="E602" s="14"/>
      <c r="F602" s="14"/>
      <c r="G602" s="14"/>
    </row>
    <row r="603" spans="1:7">
      <c r="A603" s="14"/>
      <c r="B603" s="14"/>
      <c r="C603" s="14"/>
      <c r="D603" s="14"/>
      <c r="E603" s="14"/>
      <c r="F603" s="14"/>
      <c r="G603" s="14"/>
    </row>
    <row r="604" spans="1:7">
      <c r="A604" s="14"/>
      <c r="B604" s="14"/>
      <c r="C604" s="14"/>
      <c r="D604" s="14"/>
      <c r="E604" s="14"/>
      <c r="F604" s="14"/>
      <c r="G604" s="14"/>
    </row>
    <row r="605" spans="1:7">
      <c r="A605" s="14"/>
      <c r="B605" s="14"/>
      <c r="C605" s="14"/>
      <c r="D605" s="14"/>
      <c r="E605" s="14"/>
      <c r="F605" s="14"/>
      <c r="G605" s="14"/>
    </row>
    <row r="606" spans="1:7">
      <c r="A606" s="14"/>
      <c r="B606" s="14"/>
      <c r="C606" s="14"/>
      <c r="D606" s="14"/>
      <c r="E606" s="14"/>
      <c r="F606" s="14"/>
      <c r="G606" s="14"/>
    </row>
    <row r="607" spans="1:7">
      <c r="A607" s="14"/>
      <c r="B607" s="14"/>
      <c r="C607" s="14"/>
      <c r="D607" s="14"/>
      <c r="E607" s="14"/>
      <c r="F607" s="14"/>
      <c r="G607" s="14"/>
    </row>
    <row r="608" spans="1:7">
      <c r="A608" s="14"/>
      <c r="B608" s="14"/>
      <c r="C608" s="14"/>
      <c r="D608" s="14"/>
      <c r="E608" s="14"/>
      <c r="F608" s="14"/>
      <c r="G608" s="14"/>
    </row>
    <row r="609" spans="1:7">
      <c r="A609" s="14"/>
      <c r="B609" s="14"/>
      <c r="C609" s="14"/>
      <c r="D609" s="14"/>
      <c r="E609" s="14"/>
      <c r="F609" s="14"/>
      <c r="G609" s="14"/>
    </row>
    <row r="610" spans="1:7">
      <c r="A610" s="14"/>
      <c r="B610" s="14"/>
      <c r="C610" s="14"/>
      <c r="D610" s="14"/>
      <c r="E610" s="14"/>
      <c r="F610" s="14"/>
      <c r="G610" s="14"/>
    </row>
    <row r="611" spans="1:7">
      <c r="A611" s="14"/>
      <c r="B611" s="14"/>
      <c r="C611" s="14"/>
      <c r="D611" s="14"/>
      <c r="E611" s="14"/>
      <c r="F611" s="14"/>
      <c r="G611" s="14"/>
    </row>
    <row r="612" spans="1:7">
      <c r="A612" s="14"/>
      <c r="B612" s="14"/>
      <c r="C612" s="14"/>
      <c r="D612" s="14"/>
      <c r="E612" s="14"/>
      <c r="F612" s="14"/>
      <c r="G612" s="14"/>
    </row>
    <row r="613" spans="1:7">
      <c r="A613" s="14"/>
      <c r="B613" s="14"/>
      <c r="C613" s="14"/>
      <c r="D613" s="14"/>
      <c r="E613" s="14"/>
      <c r="F613" s="14"/>
      <c r="G613" s="14"/>
    </row>
    <row r="614" spans="1:7">
      <c r="A614" s="14"/>
      <c r="B614" s="14"/>
      <c r="C614" s="14"/>
      <c r="D614" s="14"/>
      <c r="E614" s="14"/>
      <c r="F614" s="14"/>
      <c r="G614" s="14"/>
    </row>
    <row r="615" spans="1:7">
      <c r="A615" s="14"/>
      <c r="B615" s="14"/>
      <c r="C615" s="14"/>
      <c r="D615" s="14"/>
      <c r="E615" s="14"/>
      <c r="F615" s="14"/>
      <c r="G615" s="14"/>
    </row>
    <row r="616" spans="1:7">
      <c r="A616" s="14"/>
      <c r="B616" s="14"/>
      <c r="C616" s="14"/>
      <c r="D616" s="14"/>
      <c r="E616" s="14"/>
      <c r="F616" s="14"/>
      <c r="G616" s="14"/>
    </row>
    <row r="617" spans="1:7">
      <c r="A617" s="14"/>
      <c r="B617" s="14"/>
      <c r="C617" s="14"/>
      <c r="D617" s="14"/>
      <c r="E617" s="14"/>
      <c r="F617" s="14"/>
      <c r="G617" s="14"/>
    </row>
    <row r="618" spans="1:7">
      <c r="A618" s="14"/>
      <c r="B618" s="14"/>
      <c r="C618" s="14"/>
      <c r="D618" s="14"/>
      <c r="E618" s="14"/>
      <c r="F618" s="14"/>
      <c r="G618" s="14"/>
    </row>
    <row r="619" spans="1:7">
      <c r="A619" s="14"/>
      <c r="B619" s="14"/>
      <c r="C619" s="14"/>
      <c r="D619" s="14"/>
      <c r="E619" s="14"/>
      <c r="F619" s="14"/>
      <c r="G619" s="14"/>
    </row>
    <row r="620" spans="1:7">
      <c r="A620" s="14"/>
      <c r="B620" s="14"/>
      <c r="C620" s="14"/>
      <c r="D620" s="14"/>
      <c r="E620" s="14"/>
      <c r="F620" s="14"/>
      <c r="G620" s="14"/>
    </row>
    <row r="621" spans="1:7">
      <c r="A621" s="14"/>
      <c r="B621" s="14"/>
      <c r="C621" s="14"/>
      <c r="D621" s="14"/>
      <c r="E621" s="14"/>
      <c r="F621" s="14"/>
      <c r="G621" s="14"/>
    </row>
    <row r="622" spans="1:7">
      <c r="A622" s="14"/>
      <c r="B622" s="14"/>
      <c r="C622" s="14"/>
      <c r="D622" s="14"/>
      <c r="E622" s="14"/>
      <c r="F622" s="14"/>
      <c r="G622" s="14"/>
    </row>
    <row r="623" spans="1:7">
      <c r="A623" s="14"/>
      <c r="B623" s="14"/>
      <c r="C623" s="14"/>
      <c r="D623" s="14"/>
      <c r="E623" s="14"/>
      <c r="F623" s="14"/>
      <c r="G623" s="14"/>
    </row>
    <row r="624" spans="1:7">
      <c r="A624" s="14"/>
      <c r="B624" s="14"/>
      <c r="C624" s="14"/>
      <c r="D624" s="14"/>
      <c r="E624" s="14"/>
      <c r="F624" s="14"/>
      <c r="G624" s="14"/>
    </row>
    <row r="625" spans="1:7">
      <c r="A625" s="14"/>
      <c r="B625" s="14"/>
      <c r="C625" s="14"/>
      <c r="D625" s="14"/>
      <c r="E625" s="14"/>
      <c r="F625" s="14"/>
      <c r="G625" s="14"/>
    </row>
    <row r="626" spans="1:7">
      <c r="A626" s="14"/>
      <c r="B626" s="14"/>
      <c r="C626" s="14"/>
      <c r="D626" s="14"/>
      <c r="E626" s="14"/>
      <c r="F626" s="14"/>
      <c r="G626" s="14"/>
    </row>
    <row r="627" spans="1:7">
      <c r="A627" s="14"/>
      <c r="B627" s="14"/>
      <c r="C627" s="14"/>
      <c r="D627" s="14"/>
      <c r="E627" s="14"/>
      <c r="F627" s="14"/>
      <c r="G627" s="14"/>
    </row>
    <row r="628" spans="1:7">
      <c r="A628" s="14"/>
      <c r="B628" s="14"/>
      <c r="C628" s="14"/>
      <c r="D628" s="14"/>
      <c r="E628" s="14"/>
      <c r="F628" s="14"/>
      <c r="G628" s="14"/>
    </row>
    <row r="629" spans="1:7">
      <c r="A629" s="14"/>
      <c r="B629" s="14"/>
      <c r="C629" s="14"/>
      <c r="D629" s="14"/>
      <c r="E629" s="14"/>
      <c r="F629" s="14"/>
      <c r="G629" s="14"/>
    </row>
    <row r="630" spans="1:7">
      <c r="A630" s="14"/>
      <c r="B630" s="14"/>
      <c r="C630" s="14"/>
      <c r="D630" s="14"/>
      <c r="E630" s="14"/>
      <c r="F630" s="14"/>
      <c r="G630" s="14"/>
    </row>
    <row r="631" spans="1:7">
      <c r="A631" s="14"/>
      <c r="B631" s="14"/>
      <c r="C631" s="14"/>
      <c r="D631" s="14"/>
      <c r="E631" s="14"/>
      <c r="F631" s="14"/>
      <c r="G631" s="14"/>
    </row>
    <row r="632" spans="1:7">
      <c r="A632" s="14"/>
      <c r="B632" s="14"/>
      <c r="C632" s="14"/>
      <c r="D632" s="14"/>
      <c r="E632" s="14"/>
      <c r="F632" s="14"/>
      <c r="G632" s="14"/>
    </row>
    <row r="633" spans="1:7">
      <c r="A633" s="14"/>
      <c r="B633" s="14"/>
      <c r="C633" s="14"/>
      <c r="D633" s="14"/>
      <c r="E633" s="14"/>
      <c r="F633" s="14"/>
      <c r="G633" s="14"/>
    </row>
    <row r="634" spans="1:7">
      <c r="A634" s="14"/>
      <c r="B634" s="14"/>
      <c r="C634" s="14"/>
      <c r="D634" s="14"/>
      <c r="E634" s="14"/>
      <c r="F634" s="14"/>
      <c r="G634" s="14"/>
    </row>
    <row r="635" spans="1:7">
      <c r="A635" s="14"/>
      <c r="B635" s="14"/>
      <c r="C635" s="14"/>
      <c r="D635" s="14"/>
      <c r="E635" s="14"/>
      <c r="F635" s="14"/>
      <c r="G635" s="14"/>
    </row>
    <row r="636" spans="1:7">
      <c r="A636" s="14"/>
      <c r="B636" s="14"/>
      <c r="C636" s="14"/>
      <c r="D636" s="14"/>
      <c r="E636" s="14"/>
      <c r="F636" s="14"/>
      <c r="G636" s="14"/>
    </row>
    <row r="637" spans="1:7">
      <c r="A637" s="14"/>
      <c r="B637" s="14"/>
      <c r="C637" s="14"/>
      <c r="D637" s="14"/>
      <c r="E637" s="14"/>
      <c r="F637" s="14"/>
      <c r="G637" s="14"/>
    </row>
    <row r="638" spans="1:7">
      <c r="A638" s="14"/>
      <c r="B638" s="14"/>
      <c r="C638" s="14"/>
      <c r="D638" s="14"/>
      <c r="E638" s="14"/>
      <c r="F638" s="14"/>
      <c r="G638" s="14"/>
    </row>
    <row r="639" spans="1:7">
      <c r="A639" s="14"/>
      <c r="B639" s="14"/>
      <c r="C639" s="14"/>
      <c r="D639" s="14"/>
      <c r="E639" s="14"/>
      <c r="F639" s="14"/>
      <c r="G639" s="14"/>
    </row>
    <row r="640" spans="1:7">
      <c r="A640" s="14"/>
      <c r="B640" s="14"/>
      <c r="C640" s="14"/>
      <c r="D640" s="14"/>
      <c r="E640" s="14"/>
      <c r="F640" s="14"/>
      <c r="G640" s="14"/>
    </row>
    <row r="641" spans="1:7">
      <c r="A641" s="14"/>
      <c r="B641" s="14"/>
      <c r="C641" s="14"/>
      <c r="D641" s="14"/>
      <c r="E641" s="14"/>
      <c r="F641" s="14"/>
      <c r="G641" s="14"/>
    </row>
    <row r="642" spans="1:7">
      <c r="A642" s="14"/>
      <c r="B642" s="14"/>
      <c r="C642" s="14"/>
      <c r="D642" s="14"/>
      <c r="E642" s="14"/>
      <c r="F642" s="14"/>
      <c r="G642" s="14"/>
    </row>
    <row r="643" spans="1:7">
      <c r="A643" s="14"/>
      <c r="B643" s="14"/>
      <c r="C643" s="14"/>
      <c r="D643" s="14"/>
      <c r="E643" s="14"/>
      <c r="F643" s="14"/>
      <c r="G643" s="14"/>
    </row>
    <row r="644" spans="1:7">
      <c r="A644" s="14"/>
      <c r="B644" s="14"/>
      <c r="C644" s="14"/>
      <c r="D644" s="14"/>
      <c r="E644" s="14"/>
      <c r="F644" s="14"/>
      <c r="G644" s="14"/>
    </row>
    <row r="645" spans="1:7">
      <c r="A645" s="14"/>
      <c r="B645" s="14"/>
      <c r="C645" s="14"/>
      <c r="D645" s="14"/>
      <c r="E645" s="14"/>
      <c r="F645" s="14"/>
      <c r="G645" s="14"/>
    </row>
    <row r="646" spans="1:7">
      <c r="A646" s="14"/>
      <c r="B646" s="14"/>
      <c r="C646" s="14"/>
      <c r="D646" s="14"/>
      <c r="E646" s="14"/>
      <c r="F646" s="14"/>
      <c r="G646" s="14"/>
    </row>
    <row r="647" spans="1:7">
      <c r="A647" s="14"/>
      <c r="B647" s="14"/>
      <c r="C647" s="14"/>
      <c r="D647" s="14"/>
      <c r="E647" s="14"/>
      <c r="F647" s="14"/>
      <c r="G647" s="14"/>
    </row>
    <row r="648" spans="1:7">
      <c r="A648" s="14"/>
      <c r="B648" s="14"/>
      <c r="C648" s="14"/>
      <c r="D648" s="14"/>
      <c r="E648" s="14"/>
      <c r="F648" s="14"/>
      <c r="G648" s="14"/>
    </row>
    <row r="649" spans="1:7">
      <c r="A649" s="14"/>
      <c r="B649" s="14"/>
      <c r="C649" s="14"/>
      <c r="D649" s="14"/>
      <c r="E649" s="14"/>
      <c r="F649" s="14"/>
      <c r="G649" s="14"/>
    </row>
    <row r="650" spans="1:7">
      <c r="A650" s="14"/>
      <c r="B650" s="14"/>
      <c r="C650" s="14"/>
      <c r="D650" s="14"/>
      <c r="E650" s="14"/>
      <c r="F650" s="14"/>
      <c r="G650" s="14"/>
    </row>
    <row r="651" spans="1:7">
      <c r="A651" s="14"/>
      <c r="B651" s="14"/>
      <c r="C651" s="14"/>
      <c r="D651" s="14"/>
      <c r="E651" s="14"/>
      <c r="F651" s="14"/>
      <c r="G651" s="14"/>
    </row>
    <row r="652" spans="1:7">
      <c r="A652" s="14"/>
      <c r="B652" s="14"/>
      <c r="C652" s="14"/>
      <c r="D652" s="14"/>
      <c r="E652" s="14"/>
      <c r="F652" s="14"/>
      <c r="G652" s="14"/>
    </row>
    <row r="653" spans="1:7">
      <c r="A653" s="14"/>
      <c r="B653" s="14"/>
      <c r="C653" s="14"/>
      <c r="D653" s="14"/>
      <c r="E653" s="14"/>
      <c r="F653" s="14"/>
      <c r="G653" s="14"/>
    </row>
    <row r="654" spans="1:7">
      <c r="A654" s="14"/>
      <c r="B654" s="14"/>
      <c r="C654" s="14"/>
      <c r="D654" s="14"/>
      <c r="E654" s="14"/>
      <c r="F654" s="14"/>
      <c r="G654" s="14"/>
    </row>
    <row r="655" spans="1:7">
      <c r="A655" s="14"/>
      <c r="B655" s="14"/>
      <c r="C655" s="14"/>
      <c r="D655" s="14"/>
      <c r="E655" s="14"/>
      <c r="F655" s="14"/>
      <c r="G655" s="14"/>
    </row>
    <row r="656" spans="1:7">
      <c r="A656" s="14"/>
      <c r="B656" s="14"/>
      <c r="C656" s="14"/>
      <c r="D656" s="14"/>
      <c r="E656" s="14"/>
      <c r="F656" s="14"/>
      <c r="G656" s="14"/>
    </row>
    <row r="657" spans="1:7">
      <c r="A657" s="14"/>
      <c r="B657" s="14"/>
      <c r="C657" s="14"/>
      <c r="D657" s="14"/>
      <c r="E657" s="14"/>
      <c r="F657" s="14"/>
      <c r="G657" s="14"/>
    </row>
    <row r="658" spans="1:7">
      <c r="A658" s="14"/>
      <c r="B658" s="14"/>
      <c r="C658" s="14"/>
      <c r="D658" s="14"/>
      <c r="E658" s="14"/>
      <c r="F658" s="14"/>
      <c r="G658" s="14"/>
    </row>
    <row r="659" spans="1:7">
      <c r="A659" s="14"/>
      <c r="B659" s="14"/>
      <c r="C659" s="14"/>
      <c r="D659" s="14"/>
      <c r="E659" s="14"/>
      <c r="F659" s="14"/>
      <c r="G659" s="14"/>
    </row>
    <row r="660" spans="1:7">
      <c r="A660" s="14"/>
      <c r="B660" s="14"/>
      <c r="C660" s="14"/>
      <c r="D660" s="14"/>
      <c r="E660" s="14"/>
      <c r="F660" s="14"/>
      <c r="G660" s="14"/>
    </row>
    <row r="661" spans="1:7">
      <c r="A661" s="14"/>
      <c r="B661" s="14"/>
      <c r="C661" s="14"/>
      <c r="D661" s="14"/>
      <c r="E661" s="14"/>
      <c r="F661" s="14"/>
      <c r="G661" s="14"/>
    </row>
    <row r="662" spans="1:7">
      <c r="A662" s="14"/>
      <c r="B662" s="14"/>
      <c r="C662" s="14"/>
      <c r="D662" s="14"/>
      <c r="E662" s="14"/>
      <c r="F662" s="14"/>
      <c r="G662" s="14"/>
    </row>
    <row r="663" spans="1:7">
      <c r="A663" s="14"/>
      <c r="B663" s="14"/>
      <c r="C663" s="14"/>
      <c r="D663" s="14"/>
      <c r="E663" s="14"/>
      <c r="F663" s="14"/>
      <c r="G663" s="14"/>
    </row>
    <row r="664" spans="1:7">
      <c r="A664" s="14"/>
      <c r="B664" s="14"/>
      <c r="C664" s="14"/>
      <c r="D664" s="14"/>
      <c r="E664" s="14"/>
      <c r="F664" s="14"/>
      <c r="G664" s="14"/>
    </row>
    <row r="665" spans="1:7">
      <c r="A665" s="14"/>
      <c r="B665" s="14"/>
      <c r="C665" s="14"/>
      <c r="D665" s="14"/>
      <c r="E665" s="14"/>
      <c r="F665" s="14"/>
      <c r="G665" s="14"/>
    </row>
    <row r="666" spans="1:7">
      <c r="A666" s="14"/>
      <c r="B666" s="14"/>
      <c r="C666" s="14"/>
      <c r="D666" s="14"/>
      <c r="E666" s="14"/>
      <c r="F666" s="14"/>
      <c r="G666" s="14"/>
    </row>
    <row r="667" spans="1:7">
      <c r="A667" s="14"/>
      <c r="B667" s="14"/>
      <c r="C667" s="14"/>
      <c r="D667" s="14"/>
      <c r="E667" s="14"/>
      <c r="F667" s="14"/>
      <c r="G667" s="14"/>
    </row>
    <row r="668" spans="1:7">
      <c r="A668" s="14"/>
      <c r="B668" s="14"/>
      <c r="C668" s="14"/>
      <c r="D668" s="14"/>
      <c r="E668" s="14"/>
      <c r="F668" s="14"/>
      <c r="G668" s="14"/>
    </row>
    <row r="669" spans="1:7">
      <c r="A669" s="14"/>
      <c r="B669" s="14"/>
      <c r="C669" s="14"/>
      <c r="D669" s="14"/>
      <c r="E669" s="14"/>
      <c r="F669" s="14"/>
      <c r="G669" s="14"/>
    </row>
    <row r="670" spans="1:7">
      <c r="A670" s="14"/>
      <c r="B670" s="14"/>
      <c r="C670" s="14"/>
      <c r="D670" s="14"/>
      <c r="E670" s="14"/>
      <c r="F670" s="14"/>
      <c r="G670" s="14"/>
    </row>
    <row r="671" spans="1:7">
      <c r="A671" s="14"/>
      <c r="B671" s="14"/>
      <c r="C671" s="14"/>
      <c r="D671" s="14"/>
      <c r="E671" s="14"/>
      <c r="F671" s="14"/>
      <c r="G671" s="14"/>
    </row>
    <row r="672" spans="1:7">
      <c r="A672" s="14"/>
      <c r="B672" s="14"/>
      <c r="C672" s="14"/>
      <c r="D672" s="14"/>
      <c r="E672" s="14"/>
      <c r="F672" s="14"/>
      <c r="G672" s="14"/>
    </row>
    <row r="673" spans="1:7">
      <c r="A673" s="14"/>
      <c r="B673" s="14"/>
      <c r="C673" s="14"/>
      <c r="D673" s="14"/>
      <c r="E673" s="14"/>
      <c r="F673" s="14"/>
      <c r="G673" s="14"/>
    </row>
    <row r="674" spans="1:7">
      <c r="A674" s="14"/>
      <c r="B674" s="14"/>
      <c r="C674" s="14"/>
      <c r="D674" s="14"/>
      <c r="E674" s="14"/>
      <c r="F674" s="14"/>
      <c r="G674" s="14"/>
    </row>
    <row r="675" spans="1:7">
      <c r="A675" s="14"/>
      <c r="B675" s="14"/>
      <c r="C675" s="14"/>
      <c r="D675" s="14"/>
      <c r="E675" s="14"/>
      <c r="F675" s="14"/>
      <c r="G675" s="14"/>
    </row>
    <row r="676" spans="1:7">
      <c r="A676" s="14"/>
      <c r="B676" s="14"/>
      <c r="C676" s="14"/>
      <c r="D676" s="14"/>
      <c r="E676" s="14"/>
      <c r="F676" s="14"/>
      <c r="G676" s="14"/>
    </row>
    <row r="677" spans="1:7">
      <c r="A677" s="14"/>
      <c r="B677" s="14"/>
      <c r="C677" s="14"/>
      <c r="D677" s="14"/>
      <c r="E677" s="14"/>
      <c r="F677" s="14"/>
      <c r="G677" s="14"/>
    </row>
    <row r="678" spans="1:7">
      <c r="A678" s="14"/>
      <c r="B678" s="14"/>
      <c r="C678" s="14"/>
      <c r="D678" s="14"/>
      <c r="E678" s="14"/>
      <c r="F678" s="14"/>
      <c r="G678" s="14"/>
    </row>
    <row r="679" spans="1:7">
      <c r="A679" s="14"/>
      <c r="B679" s="14"/>
      <c r="C679" s="14"/>
      <c r="D679" s="14"/>
      <c r="E679" s="14"/>
      <c r="F679" s="14"/>
      <c r="G679" s="14"/>
    </row>
    <row r="680" spans="1:7">
      <c r="A680" s="14"/>
      <c r="B680" s="14"/>
      <c r="C680" s="14"/>
      <c r="D680" s="14"/>
      <c r="E680" s="14"/>
      <c r="F680" s="14"/>
      <c r="G680" s="14"/>
    </row>
    <row r="681" spans="1:7">
      <c r="A681" s="14"/>
      <c r="B681" s="14"/>
      <c r="C681" s="14"/>
      <c r="D681" s="14"/>
      <c r="E681" s="14"/>
      <c r="F681" s="14"/>
      <c r="G681" s="14"/>
    </row>
    <row r="682" spans="1:7">
      <c r="A682" s="14"/>
      <c r="B682" s="14"/>
      <c r="C682" s="14"/>
      <c r="D682" s="14"/>
      <c r="E682" s="14"/>
      <c r="F682" s="14"/>
      <c r="G682" s="14"/>
    </row>
    <row r="683" spans="1:7">
      <c r="A683" s="14"/>
      <c r="B683" s="14"/>
      <c r="C683" s="14"/>
      <c r="D683" s="14"/>
      <c r="E683" s="14"/>
      <c r="F683" s="14"/>
      <c r="G683" s="14"/>
    </row>
    <row r="684" spans="1:7">
      <c r="A684" s="14"/>
      <c r="B684" s="14"/>
      <c r="C684" s="14"/>
      <c r="D684" s="14"/>
      <c r="E684" s="14"/>
      <c r="F684" s="14"/>
      <c r="G684" s="14"/>
    </row>
    <row r="685" spans="1:7">
      <c r="A685" s="14"/>
      <c r="B685" s="14"/>
      <c r="C685" s="14"/>
      <c r="D685" s="14"/>
      <c r="E685" s="14"/>
      <c r="F685" s="14"/>
      <c r="G685" s="14"/>
    </row>
    <row r="686" spans="1:7">
      <c r="A686" s="14"/>
      <c r="B686" s="14"/>
      <c r="C686" s="14"/>
      <c r="D686" s="14"/>
      <c r="E686" s="14"/>
      <c r="F686" s="14"/>
      <c r="G686" s="14"/>
    </row>
    <row r="687" spans="1:7">
      <c r="A687" s="14"/>
      <c r="B687" s="14"/>
      <c r="C687" s="14"/>
      <c r="D687" s="14"/>
      <c r="E687" s="14"/>
      <c r="F687" s="14"/>
      <c r="G687" s="14"/>
    </row>
    <row r="688" spans="1:7">
      <c r="A688" s="14"/>
      <c r="B688" s="14"/>
      <c r="C688" s="14"/>
      <c r="D688" s="14"/>
      <c r="E688" s="14"/>
      <c r="F688" s="14"/>
      <c r="G688" s="14"/>
    </row>
    <row r="689" spans="1:7">
      <c r="A689" s="14"/>
      <c r="B689" s="14"/>
      <c r="C689" s="14"/>
      <c r="D689" s="14"/>
      <c r="E689" s="14"/>
      <c r="F689" s="14"/>
      <c r="G689" s="14"/>
    </row>
    <row r="690" spans="1:7">
      <c r="A690" s="14"/>
      <c r="B690" s="14"/>
      <c r="C690" s="14"/>
      <c r="D690" s="14"/>
      <c r="E690" s="14"/>
      <c r="F690" s="14"/>
      <c r="G690" s="14"/>
    </row>
    <row r="691" spans="1:7">
      <c r="A691" s="14"/>
      <c r="B691" s="14"/>
      <c r="C691" s="14"/>
      <c r="D691" s="14"/>
      <c r="E691" s="14"/>
      <c r="F691" s="14"/>
      <c r="G691" s="14"/>
    </row>
    <row r="692" spans="1:7">
      <c r="A692" s="14"/>
      <c r="B692" s="14"/>
      <c r="C692" s="14"/>
      <c r="D692" s="14"/>
      <c r="E692" s="14"/>
      <c r="F692" s="14"/>
      <c r="G692" s="14"/>
    </row>
    <row r="693" spans="1:7">
      <c r="A693" s="14"/>
      <c r="B693" s="14"/>
      <c r="C693" s="14"/>
      <c r="D693" s="14"/>
      <c r="E693" s="14"/>
      <c r="F693" s="14"/>
      <c r="G693" s="14"/>
    </row>
    <row r="694" spans="1:7">
      <c r="A694" s="14"/>
      <c r="B694" s="14"/>
      <c r="C694" s="14"/>
      <c r="D694" s="14"/>
      <c r="E694" s="14"/>
      <c r="F694" s="14"/>
      <c r="G694" s="14"/>
    </row>
    <row r="695" spans="1:7">
      <c r="A695" s="14"/>
      <c r="B695" s="14"/>
      <c r="C695" s="14"/>
      <c r="D695" s="14"/>
      <c r="E695" s="14"/>
      <c r="F695" s="14"/>
      <c r="G695" s="14"/>
    </row>
    <row r="696" spans="1:7">
      <c r="A696" s="14"/>
      <c r="B696" s="14"/>
      <c r="C696" s="14"/>
      <c r="D696" s="14"/>
      <c r="E696" s="14"/>
      <c r="F696" s="14"/>
      <c r="G696" s="14"/>
    </row>
    <row r="697" spans="1:7">
      <c r="A697" s="14"/>
      <c r="B697" s="14"/>
      <c r="C697" s="14"/>
      <c r="D697" s="14"/>
      <c r="E697" s="14"/>
      <c r="F697" s="14"/>
      <c r="G697" s="14"/>
    </row>
    <row r="698" spans="1:7">
      <c r="A698" s="14"/>
      <c r="B698" s="14"/>
      <c r="C698" s="14"/>
      <c r="D698" s="14"/>
      <c r="E698" s="14"/>
      <c r="F698" s="14"/>
      <c r="G698" s="14"/>
    </row>
    <row r="699" spans="1:7">
      <c r="A699" s="14"/>
      <c r="B699" s="14"/>
      <c r="C699" s="14"/>
      <c r="D699" s="14"/>
      <c r="E699" s="14"/>
      <c r="F699" s="14"/>
      <c r="G699" s="14"/>
    </row>
    <row r="700" spans="1:7">
      <c r="A700" s="14"/>
      <c r="B700" s="14"/>
      <c r="C700" s="14"/>
      <c r="D700" s="14"/>
      <c r="E700" s="14"/>
      <c r="F700" s="14"/>
      <c r="G700" s="14"/>
    </row>
    <row r="701" spans="1:7">
      <c r="A701" s="14"/>
      <c r="B701" s="14"/>
      <c r="C701" s="14"/>
      <c r="D701" s="14"/>
      <c r="E701" s="14"/>
      <c r="F701" s="14"/>
      <c r="G701" s="14"/>
    </row>
    <row r="702" spans="1:7">
      <c r="A702" s="14"/>
      <c r="B702" s="14"/>
      <c r="C702" s="14"/>
      <c r="D702" s="14"/>
      <c r="E702" s="14"/>
      <c r="F702" s="14"/>
      <c r="G702" s="14"/>
    </row>
    <row r="703" spans="1:7">
      <c r="A703" s="14"/>
      <c r="B703" s="14"/>
      <c r="C703" s="14"/>
      <c r="D703" s="14"/>
      <c r="E703" s="14"/>
      <c r="F703" s="14"/>
      <c r="G703" s="14"/>
    </row>
    <row r="704" spans="1:7">
      <c r="A704" s="14"/>
      <c r="B704" s="14"/>
      <c r="C704" s="14"/>
      <c r="D704" s="14"/>
      <c r="E704" s="14"/>
      <c r="F704" s="14"/>
      <c r="G704" s="14"/>
    </row>
    <row r="705" spans="1:7">
      <c r="A705" s="14"/>
      <c r="B705" s="14"/>
      <c r="C705" s="14"/>
      <c r="D705" s="14"/>
      <c r="E705" s="14"/>
      <c r="F705" s="14"/>
      <c r="G705" s="14"/>
    </row>
    <row r="706" spans="1:7">
      <c r="A706" s="14"/>
      <c r="B706" s="14"/>
      <c r="C706" s="14"/>
      <c r="D706" s="14"/>
      <c r="E706" s="14"/>
      <c r="F706" s="14"/>
      <c r="G706" s="14"/>
    </row>
    <row r="707" spans="1:7">
      <c r="A707" s="14"/>
      <c r="B707" s="14"/>
      <c r="C707" s="14"/>
      <c r="D707" s="14"/>
      <c r="E707" s="14"/>
      <c r="F707" s="14"/>
      <c r="G707" s="14"/>
    </row>
    <row r="708" spans="1:7">
      <c r="A708" s="14"/>
      <c r="B708" s="14"/>
      <c r="C708" s="14"/>
      <c r="D708" s="14"/>
      <c r="E708" s="14"/>
      <c r="F708" s="14"/>
      <c r="G708" s="14"/>
    </row>
    <row r="709" spans="1:7">
      <c r="A709" s="14"/>
      <c r="B709" s="14"/>
      <c r="C709" s="14"/>
      <c r="D709" s="14"/>
      <c r="E709" s="14"/>
      <c r="F709" s="14"/>
      <c r="G709" s="14"/>
    </row>
    <row r="710" spans="1:7">
      <c r="A710" s="14"/>
      <c r="B710" s="14"/>
      <c r="C710" s="14"/>
      <c r="D710" s="14"/>
      <c r="E710" s="14"/>
      <c r="F710" s="14"/>
      <c r="G710" s="14"/>
    </row>
    <row r="711" spans="1:7">
      <c r="A711" s="14"/>
      <c r="B711" s="14"/>
      <c r="C711" s="14"/>
      <c r="D711" s="14"/>
      <c r="E711" s="14"/>
      <c r="F711" s="14"/>
      <c r="G711" s="14"/>
    </row>
    <row r="712" spans="1:7">
      <c r="A712" s="14"/>
      <c r="B712" s="14"/>
      <c r="C712" s="14"/>
      <c r="D712" s="14"/>
      <c r="E712" s="14"/>
      <c r="F712" s="14"/>
      <c r="G712" s="14"/>
    </row>
    <row r="713" spans="1:7">
      <c r="A713" s="14"/>
      <c r="B713" s="14"/>
      <c r="C713" s="14"/>
      <c r="D713" s="14"/>
      <c r="E713" s="14"/>
      <c r="F713" s="14"/>
      <c r="G713" s="14"/>
    </row>
    <row r="714" spans="1:7">
      <c r="A714" s="14"/>
      <c r="B714" s="14"/>
      <c r="C714" s="14"/>
      <c r="D714" s="14"/>
      <c r="E714" s="14"/>
      <c r="F714" s="14"/>
      <c r="G714" s="14"/>
    </row>
    <row r="715" spans="1:7">
      <c r="A715" s="14"/>
      <c r="B715" s="14"/>
      <c r="C715" s="14"/>
      <c r="D715" s="14"/>
      <c r="E715" s="14"/>
      <c r="F715" s="14"/>
      <c r="G715" s="14"/>
    </row>
    <row r="716" spans="1:7">
      <c r="A716" s="14"/>
      <c r="B716" s="14"/>
      <c r="C716" s="14"/>
      <c r="D716" s="14"/>
      <c r="E716" s="14"/>
      <c r="F716" s="14"/>
      <c r="G716" s="14"/>
    </row>
    <row r="717" spans="1:7">
      <c r="A717" s="14"/>
      <c r="B717" s="14"/>
      <c r="C717" s="14"/>
      <c r="D717" s="14"/>
      <c r="E717" s="14"/>
      <c r="F717" s="14"/>
      <c r="G717" s="14"/>
    </row>
    <row r="718" spans="1:7">
      <c r="A718" s="14"/>
      <c r="B718" s="14"/>
      <c r="C718" s="14"/>
      <c r="D718" s="14"/>
      <c r="E718" s="14"/>
      <c r="F718" s="14"/>
      <c r="G718" s="14"/>
    </row>
    <row r="719" spans="1:7">
      <c r="A719" s="14"/>
      <c r="B719" s="14"/>
      <c r="C719" s="14"/>
      <c r="D719" s="14"/>
      <c r="E719" s="14"/>
      <c r="F719" s="14"/>
      <c r="G719" s="14"/>
    </row>
    <row r="720" spans="1:7">
      <c r="A720" s="14"/>
      <c r="B720" s="14"/>
      <c r="C720" s="14"/>
      <c r="D720" s="14"/>
      <c r="E720" s="14"/>
      <c r="F720" s="14"/>
      <c r="G720" s="14"/>
    </row>
    <row r="721" spans="1:7">
      <c r="A721" s="14"/>
      <c r="B721" s="14"/>
      <c r="C721" s="14"/>
      <c r="D721" s="14"/>
      <c r="E721" s="14"/>
      <c r="F721" s="14"/>
      <c r="G721" s="14"/>
    </row>
    <row r="722" spans="1:7">
      <c r="A722" s="14"/>
      <c r="B722" s="14"/>
      <c r="C722" s="14"/>
      <c r="D722" s="14"/>
      <c r="E722" s="14"/>
      <c r="F722" s="14"/>
      <c r="G722" s="14"/>
    </row>
    <row r="723" spans="1:7">
      <c r="A723" s="14"/>
      <c r="B723" s="14"/>
      <c r="C723" s="14"/>
      <c r="D723" s="14"/>
      <c r="E723" s="14"/>
      <c r="F723" s="14"/>
      <c r="G723" s="14"/>
    </row>
    <row r="724" spans="1:7">
      <c r="A724" s="14"/>
      <c r="B724" s="14"/>
      <c r="C724" s="14"/>
      <c r="D724" s="14"/>
      <c r="E724" s="14"/>
      <c r="F724" s="14"/>
      <c r="G724" s="14"/>
    </row>
    <row r="725" spans="1:7">
      <c r="A725" s="14"/>
      <c r="B725" s="14"/>
      <c r="C725" s="14"/>
      <c r="D725" s="14"/>
      <c r="E725" s="14"/>
      <c r="F725" s="14"/>
      <c r="G725" s="14"/>
    </row>
    <row r="726" spans="1:7">
      <c r="A726" s="14"/>
      <c r="B726" s="14"/>
      <c r="C726" s="14"/>
      <c r="D726" s="14"/>
      <c r="E726" s="14"/>
      <c r="F726" s="14"/>
      <c r="G726" s="14"/>
    </row>
    <row r="727" spans="1:7">
      <c r="A727" s="14"/>
      <c r="B727" s="14"/>
      <c r="C727" s="14"/>
      <c r="D727" s="14"/>
      <c r="E727" s="14"/>
      <c r="F727" s="14"/>
      <c r="G727" s="14"/>
    </row>
    <row r="728" spans="1:7">
      <c r="A728" s="14"/>
      <c r="B728" s="14"/>
      <c r="C728" s="14"/>
      <c r="D728" s="14"/>
      <c r="E728" s="14"/>
      <c r="F728" s="14"/>
      <c r="G728" s="14"/>
    </row>
    <row r="729" spans="1:7">
      <c r="A729" s="14"/>
      <c r="B729" s="14"/>
      <c r="C729" s="14"/>
      <c r="D729" s="14"/>
      <c r="E729" s="14"/>
      <c r="F729" s="14"/>
      <c r="G729" s="14"/>
    </row>
    <row r="730" spans="1:7">
      <c r="A730" s="14"/>
      <c r="B730" s="14"/>
      <c r="C730" s="14"/>
      <c r="D730" s="14"/>
      <c r="E730" s="14"/>
      <c r="F730" s="14"/>
      <c r="G730" s="14"/>
    </row>
    <row r="731" spans="1:7">
      <c r="A731" s="14"/>
      <c r="B731" s="14"/>
      <c r="C731" s="14"/>
      <c r="D731" s="14"/>
      <c r="E731" s="14"/>
      <c r="F731" s="14"/>
      <c r="G731" s="14"/>
    </row>
    <row r="732" spans="1:7">
      <c r="A732" s="14"/>
      <c r="B732" s="14"/>
      <c r="C732" s="14"/>
      <c r="D732" s="14"/>
      <c r="E732" s="14"/>
      <c r="F732" s="14"/>
      <c r="G732" s="14"/>
    </row>
    <row r="733" spans="1:7">
      <c r="A733" s="14"/>
      <c r="B733" s="14"/>
      <c r="C733" s="14"/>
      <c r="D733" s="14"/>
      <c r="E733" s="14"/>
      <c r="F733" s="14"/>
      <c r="G733" s="14"/>
    </row>
    <row r="734" spans="1:7">
      <c r="A734" s="14"/>
      <c r="B734" s="14"/>
      <c r="C734" s="14"/>
      <c r="D734" s="14"/>
      <c r="E734" s="14"/>
      <c r="F734" s="14"/>
      <c r="G734" s="14"/>
    </row>
    <row r="735" spans="1:7">
      <c r="A735" s="14"/>
      <c r="B735" s="14"/>
      <c r="C735" s="14"/>
      <c r="D735" s="14"/>
      <c r="E735" s="14"/>
      <c r="F735" s="14"/>
      <c r="G735" s="14"/>
    </row>
    <row r="736" spans="1:7">
      <c r="A736" s="14"/>
      <c r="B736" s="14"/>
      <c r="C736" s="14"/>
      <c r="D736" s="14"/>
      <c r="E736" s="14"/>
      <c r="F736" s="14"/>
      <c r="G736" s="14"/>
    </row>
    <row r="737" spans="1:7">
      <c r="A737" s="14"/>
      <c r="B737" s="14"/>
      <c r="C737" s="14"/>
      <c r="D737" s="14"/>
      <c r="E737" s="14"/>
      <c r="F737" s="14"/>
      <c r="G737" s="14"/>
    </row>
    <row r="738" spans="1:7">
      <c r="A738" s="14"/>
      <c r="B738" s="14"/>
      <c r="C738" s="14"/>
      <c r="D738" s="14"/>
      <c r="E738" s="14"/>
      <c r="F738" s="14"/>
      <c r="G738" s="14"/>
    </row>
    <row r="739" spans="1:7">
      <c r="A739" s="14"/>
      <c r="B739" s="14"/>
      <c r="C739" s="14"/>
      <c r="D739" s="14"/>
      <c r="E739" s="14"/>
      <c r="F739" s="14"/>
      <c r="G739" s="14"/>
    </row>
    <row r="740" spans="1:7">
      <c r="A740" s="14"/>
      <c r="B740" s="14"/>
      <c r="C740" s="14"/>
      <c r="D740" s="14"/>
      <c r="E740" s="14"/>
      <c r="F740" s="14"/>
      <c r="G740" s="14"/>
    </row>
    <row r="741" spans="1:7">
      <c r="A741" s="14"/>
      <c r="B741" s="14"/>
      <c r="C741" s="14"/>
      <c r="D741" s="14"/>
      <c r="E741" s="14"/>
      <c r="F741" s="14"/>
      <c r="G741" s="14"/>
    </row>
    <row r="742" spans="1:7">
      <c r="A742" s="14"/>
      <c r="B742" s="14"/>
      <c r="C742" s="14"/>
      <c r="D742" s="14"/>
      <c r="E742" s="14"/>
      <c r="F742" s="14"/>
      <c r="G742" s="14"/>
    </row>
    <row r="743" spans="1:7">
      <c r="A743" s="14"/>
      <c r="B743" s="14"/>
      <c r="C743" s="14"/>
      <c r="D743" s="14"/>
      <c r="E743" s="14"/>
      <c r="F743" s="14"/>
      <c r="G743" s="14"/>
    </row>
    <row r="744" spans="1:7">
      <c r="A744" s="14"/>
      <c r="B744" s="14"/>
      <c r="C744" s="14"/>
      <c r="D744" s="14"/>
      <c r="E744" s="14"/>
      <c r="F744" s="14"/>
      <c r="G744" s="14"/>
    </row>
    <row r="745" spans="1:7">
      <c r="A745" s="14"/>
      <c r="B745" s="14"/>
      <c r="C745" s="14"/>
      <c r="D745" s="14"/>
      <c r="E745" s="14"/>
      <c r="F745" s="14"/>
      <c r="G745" s="14"/>
    </row>
    <row r="746" spans="1:7">
      <c r="A746" s="14"/>
      <c r="B746" s="14"/>
      <c r="C746" s="14"/>
      <c r="D746" s="14"/>
      <c r="E746" s="14"/>
      <c r="F746" s="14"/>
      <c r="G746" s="14"/>
    </row>
    <row r="747" spans="1:7">
      <c r="A747" s="14"/>
      <c r="B747" s="14"/>
      <c r="C747" s="14"/>
      <c r="D747" s="14"/>
      <c r="E747" s="14"/>
      <c r="F747" s="14"/>
      <c r="G747" s="14"/>
    </row>
    <row r="748" spans="1:7">
      <c r="A748" s="14"/>
      <c r="B748" s="14"/>
      <c r="C748" s="14"/>
      <c r="D748" s="14"/>
      <c r="E748" s="14"/>
      <c r="F748" s="14"/>
      <c r="G748" s="14"/>
    </row>
    <row r="749" spans="1:7">
      <c r="A749" s="14"/>
      <c r="B749" s="14"/>
      <c r="C749" s="14"/>
      <c r="D749" s="14"/>
      <c r="E749" s="14"/>
      <c r="F749" s="14"/>
      <c r="G749" s="14"/>
    </row>
    <row r="750" spans="1:7">
      <c r="A750" s="14"/>
      <c r="B750" s="14"/>
      <c r="C750" s="14"/>
      <c r="D750" s="14"/>
      <c r="E750" s="14"/>
      <c r="F750" s="14"/>
      <c r="G750" s="14"/>
    </row>
    <row r="751" spans="1:7">
      <c r="A751" s="14"/>
      <c r="B751" s="14"/>
      <c r="C751" s="14"/>
      <c r="D751" s="14"/>
      <c r="E751" s="14"/>
      <c r="F751" s="14"/>
      <c r="G751" s="14"/>
    </row>
    <row r="752" spans="1:7">
      <c r="A752" s="14"/>
      <c r="B752" s="14"/>
      <c r="C752" s="14"/>
      <c r="D752" s="14"/>
      <c r="E752" s="14"/>
      <c r="F752" s="14"/>
      <c r="G752" s="14"/>
    </row>
    <row r="753" spans="1:7">
      <c r="A753" s="14"/>
      <c r="B753" s="14"/>
      <c r="C753" s="14"/>
      <c r="D753" s="14"/>
      <c r="E753" s="14"/>
      <c r="F753" s="14"/>
      <c r="G753" s="14"/>
    </row>
    <row r="754" spans="1:7">
      <c r="A754" s="14"/>
      <c r="B754" s="14"/>
      <c r="C754" s="14"/>
      <c r="D754" s="14"/>
      <c r="E754" s="14"/>
      <c r="F754" s="14"/>
      <c r="G754" s="14"/>
    </row>
    <row r="755" spans="1:7">
      <c r="A755" s="14"/>
      <c r="B755" s="14"/>
      <c r="C755" s="14"/>
      <c r="D755" s="14"/>
      <c r="E755" s="14"/>
      <c r="F755" s="14"/>
      <c r="G755" s="14"/>
    </row>
    <row r="756" spans="1:7">
      <c r="A756" s="14"/>
      <c r="B756" s="14"/>
      <c r="C756" s="14"/>
      <c r="D756" s="14"/>
      <c r="E756" s="14"/>
      <c r="F756" s="14"/>
      <c r="G756" s="14"/>
    </row>
    <row r="757" spans="1:7">
      <c r="A757" s="14"/>
      <c r="B757" s="14"/>
      <c r="C757" s="14"/>
      <c r="D757" s="14"/>
      <c r="E757" s="14"/>
      <c r="F757" s="14"/>
      <c r="G757" s="14"/>
    </row>
    <row r="758" spans="1:7">
      <c r="A758" s="14"/>
      <c r="B758" s="14"/>
      <c r="C758" s="14"/>
      <c r="D758" s="14"/>
      <c r="E758" s="14"/>
      <c r="F758" s="14"/>
      <c r="G758" s="14"/>
    </row>
    <row r="759" spans="1:7">
      <c r="A759" s="14"/>
      <c r="B759" s="14"/>
      <c r="C759" s="14"/>
      <c r="D759" s="14"/>
      <c r="E759" s="14"/>
      <c r="F759" s="14"/>
      <c r="G759" s="14"/>
    </row>
    <row r="760" spans="1:7">
      <c r="A760" s="14"/>
      <c r="B760" s="14"/>
      <c r="C760" s="14"/>
      <c r="D760" s="14"/>
      <c r="E760" s="14"/>
      <c r="F760" s="14"/>
      <c r="G760" s="14"/>
    </row>
    <row r="761" spans="1:7">
      <c r="A761" s="14"/>
      <c r="B761" s="14"/>
      <c r="C761" s="14"/>
      <c r="D761" s="14"/>
      <c r="E761" s="14"/>
      <c r="F761" s="14"/>
      <c r="G761" s="14"/>
    </row>
    <row r="762" spans="1:7">
      <c r="A762" s="14"/>
      <c r="B762" s="14"/>
      <c r="C762" s="14"/>
      <c r="D762" s="14"/>
      <c r="E762" s="14"/>
      <c r="F762" s="14"/>
      <c r="G762" s="14"/>
    </row>
    <row r="763" spans="1:7">
      <c r="A763" s="14"/>
      <c r="B763" s="14"/>
      <c r="C763" s="14"/>
      <c r="D763" s="14"/>
      <c r="E763" s="14"/>
      <c r="F763" s="14"/>
      <c r="G763" s="14"/>
    </row>
    <row r="764" spans="1:7">
      <c r="A764" s="14"/>
      <c r="B764" s="14"/>
      <c r="C764" s="14"/>
      <c r="D764" s="14"/>
      <c r="E764" s="14"/>
      <c r="F764" s="14"/>
      <c r="G764" s="14"/>
    </row>
    <row r="765" spans="1:7">
      <c r="A765" s="14"/>
      <c r="B765" s="14"/>
      <c r="C765" s="14"/>
      <c r="D765" s="14"/>
      <c r="E765" s="14"/>
      <c r="F765" s="14"/>
      <c r="G765" s="14"/>
    </row>
    <row r="766" spans="1:7">
      <c r="A766" s="14"/>
      <c r="B766" s="14"/>
      <c r="C766" s="14"/>
      <c r="D766" s="14"/>
      <c r="E766" s="14"/>
      <c r="F766" s="14"/>
      <c r="G766" s="14"/>
    </row>
    <row r="767" spans="1:7">
      <c r="A767" s="14"/>
      <c r="B767" s="14"/>
      <c r="C767" s="14"/>
      <c r="D767" s="14"/>
      <c r="E767" s="14"/>
      <c r="F767" s="14"/>
      <c r="G767" s="14"/>
    </row>
    <row r="768" spans="1:7">
      <c r="A768" s="14"/>
      <c r="B768" s="14"/>
      <c r="C768" s="14"/>
      <c r="D768" s="14"/>
      <c r="E768" s="14"/>
      <c r="F768" s="14"/>
      <c r="G768" s="14"/>
    </row>
    <row r="769" spans="1:7">
      <c r="A769" s="14"/>
      <c r="B769" s="14"/>
      <c r="C769" s="14"/>
      <c r="D769" s="14"/>
      <c r="E769" s="14"/>
      <c r="F769" s="14"/>
      <c r="G769" s="14"/>
    </row>
    <row r="770" spans="1:7">
      <c r="A770" s="14"/>
      <c r="B770" s="14"/>
      <c r="C770" s="14"/>
      <c r="D770" s="14"/>
      <c r="E770" s="14"/>
      <c r="F770" s="14"/>
      <c r="G770" s="14"/>
    </row>
    <row r="771" spans="1:7">
      <c r="A771" s="14"/>
      <c r="B771" s="14"/>
      <c r="C771" s="14"/>
      <c r="D771" s="14"/>
      <c r="E771" s="14"/>
      <c r="F771" s="14"/>
      <c r="G771" s="14"/>
    </row>
    <row r="772" spans="1:7">
      <c r="A772" s="14"/>
      <c r="B772" s="14"/>
      <c r="C772" s="14"/>
      <c r="D772" s="14"/>
      <c r="E772" s="14"/>
      <c r="F772" s="14"/>
      <c r="G772" s="14"/>
    </row>
    <row r="773" spans="1:7">
      <c r="A773" s="14"/>
      <c r="B773" s="14"/>
      <c r="C773" s="14"/>
      <c r="D773" s="14"/>
      <c r="E773" s="14"/>
      <c r="F773" s="14"/>
      <c r="G773" s="14"/>
    </row>
    <row r="774" spans="1:7">
      <c r="A774" s="14"/>
      <c r="B774" s="14"/>
      <c r="C774" s="14"/>
      <c r="D774" s="14"/>
      <c r="E774" s="14"/>
      <c r="F774" s="14"/>
      <c r="G774" s="14"/>
    </row>
    <row r="775" spans="1:7">
      <c r="A775" s="14"/>
      <c r="B775" s="14"/>
      <c r="C775" s="14"/>
      <c r="D775" s="14"/>
      <c r="E775" s="14"/>
      <c r="F775" s="14"/>
      <c r="G775" s="14"/>
    </row>
    <row r="776" spans="1:7">
      <c r="A776" s="14"/>
      <c r="B776" s="14"/>
      <c r="C776" s="14"/>
      <c r="D776" s="14"/>
      <c r="E776" s="14"/>
      <c r="F776" s="14"/>
      <c r="G776" s="14"/>
    </row>
    <row r="777" spans="1:7">
      <c r="A777" s="14"/>
      <c r="B777" s="14"/>
      <c r="C777" s="14"/>
      <c r="D777" s="14"/>
      <c r="E777" s="14"/>
      <c r="F777" s="14"/>
      <c r="G777" s="14"/>
    </row>
    <row r="778" spans="1:7">
      <c r="A778" s="14"/>
      <c r="B778" s="14"/>
      <c r="C778" s="14"/>
      <c r="D778" s="14"/>
      <c r="E778" s="14"/>
      <c r="F778" s="14"/>
      <c r="G778" s="14"/>
    </row>
    <row r="779" spans="1:7">
      <c r="A779" s="14"/>
      <c r="B779" s="14"/>
      <c r="C779" s="14"/>
      <c r="D779" s="14"/>
      <c r="E779" s="14"/>
      <c r="F779" s="14"/>
      <c r="G779" s="14"/>
    </row>
    <row r="780" spans="1:7">
      <c r="A780" s="14"/>
      <c r="B780" s="14"/>
      <c r="C780" s="14"/>
      <c r="D780" s="14"/>
      <c r="E780" s="14"/>
      <c r="F780" s="14"/>
      <c r="G780" s="14"/>
    </row>
    <row r="781" spans="1:7">
      <c r="A781" s="14"/>
      <c r="B781" s="14"/>
      <c r="C781" s="14"/>
      <c r="D781" s="14"/>
      <c r="E781" s="14"/>
      <c r="F781" s="14"/>
      <c r="G781" s="14"/>
    </row>
    <row r="782" spans="1:7">
      <c r="A782" s="14"/>
      <c r="B782" s="14"/>
      <c r="C782" s="14"/>
      <c r="D782" s="14"/>
      <c r="E782" s="14"/>
      <c r="F782" s="14"/>
      <c r="G782" s="14"/>
    </row>
    <row r="783" spans="1:7">
      <c r="A783" s="14"/>
      <c r="B783" s="14"/>
      <c r="C783" s="14"/>
      <c r="D783" s="14"/>
      <c r="E783" s="14"/>
      <c r="F783" s="14"/>
      <c r="G783" s="14"/>
    </row>
    <row r="784" spans="1:7">
      <c r="A784" s="14"/>
      <c r="B784" s="14"/>
      <c r="C784" s="14"/>
      <c r="D784" s="14"/>
      <c r="E784" s="14"/>
      <c r="F784" s="14"/>
      <c r="G784" s="14"/>
    </row>
    <row r="785" spans="1:7">
      <c r="A785" s="14"/>
      <c r="B785" s="14"/>
      <c r="C785" s="14"/>
      <c r="D785" s="14"/>
      <c r="E785" s="14"/>
      <c r="F785" s="14"/>
      <c r="G785" s="14"/>
    </row>
    <row r="786" spans="1:7">
      <c r="A786" s="14"/>
      <c r="B786" s="14"/>
      <c r="C786" s="14"/>
      <c r="D786" s="14"/>
      <c r="E786" s="14"/>
      <c r="F786" s="14"/>
      <c r="G786" s="14"/>
    </row>
    <row r="787" spans="1:7">
      <c r="A787" s="14"/>
      <c r="B787" s="14"/>
      <c r="C787" s="14"/>
      <c r="D787" s="14"/>
      <c r="E787" s="14"/>
      <c r="F787" s="14"/>
      <c r="G787" s="14"/>
    </row>
    <row r="788" spans="1:7">
      <c r="A788" s="14"/>
      <c r="B788" s="14"/>
      <c r="C788" s="14"/>
      <c r="D788" s="14"/>
      <c r="E788" s="14"/>
      <c r="F788" s="14"/>
      <c r="G788" s="14"/>
    </row>
    <row r="789" spans="1:7">
      <c r="A789" s="14"/>
      <c r="B789" s="14"/>
      <c r="C789" s="14"/>
      <c r="D789" s="14"/>
      <c r="E789" s="14"/>
      <c r="F789" s="14"/>
      <c r="G789" s="14"/>
    </row>
    <row r="790" spans="1:7">
      <c r="A790" s="14"/>
      <c r="B790" s="14"/>
      <c r="C790" s="14"/>
      <c r="D790" s="14"/>
      <c r="E790" s="14"/>
      <c r="F790" s="14"/>
      <c r="G790" s="14"/>
    </row>
    <row r="791" spans="1:7">
      <c r="A791" s="14"/>
      <c r="B791" s="14"/>
      <c r="C791" s="14"/>
      <c r="D791" s="14"/>
      <c r="E791" s="14"/>
      <c r="F791" s="14"/>
      <c r="G791" s="14"/>
    </row>
    <row r="792" spans="1:7">
      <c r="A792" s="14"/>
      <c r="B792" s="14"/>
      <c r="C792" s="14"/>
      <c r="D792" s="14"/>
      <c r="E792" s="14"/>
      <c r="F792" s="14"/>
      <c r="G792" s="14"/>
    </row>
    <row r="793" spans="1:7">
      <c r="A793" s="14"/>
      <c r="B793" s="14"/>
      <c r="C793" s="14"/>
      <c r="D793" s="14"/>
      <c r="E793" s="14"/>
      <c r="F793" s="14"/>
      <c r="G793" s="14"/>
    </row>
    <row r="794" spans="1:7">
      <c r="A794" s="14"/>
      <c r="B794" s="14"/>
      <c r="C794" s="14"/>
      <c r="D794" s="14"/>
      <c r="E794" s="14"/>
      <c r="F794" s="14"/>
      <c r="G794" s="14"/>
    </row>
    <row r="795" spans="1:7">
      <c r="A795" s="14"/>
      <c r="B795" s="14"/>
      <c r="C795" s="14"/>
      <c r="D795" s="14"/>
      <c r="E795" s="14"/>
      <c r="F795" s="14"/>
      <c r="G795" s="14"/>
    </row>
    <row r="796" spans="1:7">
      <c r="A796" s="14"/>
      <c r="B796" s="14"/>
      <c r="C796" s="14"/>
      <c r="D796" s="14"/>
      <c r="E796" s="14"/>
      <c r="F796" s="14"/>
      <c r="G796" s="14"/>
    </row>
    <row r="797" spans="1:7">
      <c r="A797" s="14"/>
      <c r="B797" s="14"/>
      <c r="C797" s="14"/>
      <c r="D797" s="14"/>
      <c r="E797" s="14"/>
      <c r="F797" s="14"/>
      <c r="G797" s="14"/>
    </row>
    <row r="798" spans="1:7">
      <c r="A798" s="14"/>
      <c r="B798" s="14"/>
      <c r="C798" s="14"/>
      <c r="D798" s="14"/>
      <c r="E798" s="14"/>
      <c r="F798" s="14"/>
      <c r="G798" s="14"/>
    </row>
    <row r="799" spans="1:7">
      <c r="A799" s="14"/>
      <c r="B799" s="14"/>
      <c r="C799" s="14"/>
      <c r="D799" s="14"/>
      <c r="E799" s="14"/>
      <c r="F799" s="14"/>
      <c r="G799" s="14"/>
    </row>
    <row r="800" spans="1:7">
      <c r="A800" s="14"/>
      <c r="B800" s="14"/>
      <c r="C800" s="14"/>
      <c r="D800" s="14"/>
      <c r="E800" s="14"/>
      <c r="F800" s="14"/>
      <c r="G800" s="14"/>
    </row>
    <row r="801" spans="1:7">
      <c r="A801" s="14"/>
      <c r="B801" s="14"/>
      <c r="C801" s="14"/>
      <c r="D801" s="14"/>
      <c r="E801" s="14"/>
      <c r="F801" s="14"/>
      <c r="G801" s="14"/>
    </row>
    <row r="802" spans="1:7">
      <c r="A802" s="14"/>
      <c r="B802" s="14"/>
      <c r="C802" s="14"/>
      <c r="D802" s="14"/>
      <c r="E802" s="14"/>
      <c r="F802" s="14"/>
      <c r="G802" s="14"/>
    </row>
    <row r="803" spans="1:7">
      <c r="A803" s="14"/>
      <c r="B803" s="14"/>
      <c r="C803" s="14"/>
      <c r="D803" s="14"/>
      <c r="E803" s="14"/>
      <c r="F803" s="14"/>
      <c r="G803" s="14"/>
    </row>
    <row r="804" spans="1:7">
      <c r="A804" s="14"/>
      <c r="B804" s="14"/>
      <c r="C804" s="14"/>
      <c r="D804" s="14"/>
      <c r="E804" s="14"/>
      <c r="F804" s="14"/>
      <c r="G804" s="14"/>
    </row>
    <row r="805" spans="1:7">
      <c r="A805" s="14"/>
      <c r="B805" s="14"/>
      <c r="C805" s="14"/>
      <c r="D805" s="14"/>
      <c r="E805" s="14"/>
      <c r="F805" s="14"/>
      <c r="G805" s="14"/>
    </row>
    <row r="806" spans="1:7">
      <c r="A806" s="14"/>
      <c r="B806" s="14"/>
      <c r="C806" s="14"/>
      <c r="D806" s="14"/>
      <c r="E806" s="14"/>
      <c r="F806" s="14"/>
      <c r="G806" s="14"/>
    </row>
    <row r="807" spans="1:7">
      <c r="A807" s="14"/>
      <c r="B807" s="14"/>
      <c r="C807" s="14"/>
      <c r="D807" s="14"/>
      <c r="E807" s="14"/>
      <c r="F807" s="14"/>
      <c r="G807" s="14"/>
    </row>
    <row r="808" spans="1:7">
      <c r="A808" s="14"/>
      <c r="B808" s="14"/>
      <c r="C808" s="14"/>
      <c r="D808" s="14"/>
      <c r="E808" s="14"/>
      <c r="F808" s="14"/>
      <c r="G808" s="14"/>
    </row>
    <row r="809" spans="1:7">
      <c r="A809" s="14"/>
      <c r="B809" s="14"/>
      <c r="C809" s="14"/>
      <c r="D809" s="14"/>
      <c r="E809" s="14"/>
      <c r="F809" s="14"/>
      <c r="G809" s="14"/>
    </row>
    <row r="810" spans="1:7">
      <c r="A810" s="14"/>
      <c r="B810" s="14"/>
      <c r="C810" s="14"/>
      <c r="D810" s="14"/>
      <c r="E810" s="14"/>
      <c r="F810" s="14"/>
      <c r="G810" s="14"/>
    </row>
    <row r="811" spans="1:7">
      <c r="A811" s="14"/>
      <c r="B811" s="14"/>
      <c r="C811" s="14"/>
      <c r="D811" s="14"/>
      <c r="E811" s="14"/>
      <c r="F811" s="14"/>
      <c r="G811" s="14"/>
    </row>
    <row r="812" spans="1:7">
      <c r="A812" s="14"/>
      <c r="B812" s="14"/>
      <c r="C812" s="14"/>
      <c r="D812" s="14"/>
      <c r="E812" s="14"/>
      <c r="F812" s="14"/>
      <c r="G812" s="14"/>
    </row>
    <row r="813" spans="1:7">
      <c r="A813" s="14"/>
      <c r="B813" s="14"/>
      <c r="C813" s="14"/>
      <c r="D813" s="14"/>
      <c r="E813" s="14"/>
      <c r="F813" s="14"/>
      <c r="G813" s="14"/>
    </row>
    <row r="814" spans="1:7">
      <c r="A814" s="14"/>
      <c r="B814" s="14"/>
      <c r="C814" s="14"/>
      <c r="D814" s="14"/>
      <c r="E814" s="14"/>
      <c r="F814" s="14"/>
      <c r="G814" s="14"/>
    </row>
    <row r="815" spans="1:7">
      <c r="A815" s="14"/>
      <c r="B815" s="14"/>
      <c r="C815" s="14"/>
      <c r="D815" s="14"/>
      <c r="E815" s="14"/>
      <c r="F815" s="14"/>
      <c r="G815" s="14"/>
    </row>
    <row r="816" spans="1:7">
      <c r="A816" s="14"/>
      <c r="B816" s="14"/>
      <c r="C816" s="14"/>
      <c r="D816" s="14"/>
      <c r="E816" s="14"/>
      <c r="F816" s="14"/>
      <c r="G816" s="14"/>
    </row>
    <row r="817" spans="1:7">
      <c r="A817" s="14"/>
      <c r="B817" s="14"/>
      <c r="C817" s="14"/>
      <c r="D817" s="14"/>
      <c r="E817" s="14"/>
      <c r="F817" s="14"/>
      <c r="G817" s="14"/>
    </row>
    <row r="818" spans="1:7">
      <c r="A818" s="14"/>
      <c r="B818" s="14"/>
      <c r="C818" s="14"/>
      <c r="D818" s="14"/>
      <c r="E818" s="14"/>
      <c r="F818" s="14"/>
      <c r="G818" s="14"/>
    </row>
    <row r="819" spans="1:7">
      <c r="A819" s="14"/>
      <c r="B819" s="14"/>
      <c r="C819" s="14"/>
      <c r="D819" s="14"/>
      <c r="E819" s="14"/>
      <c r="F819" s="14"/>
      <c r="G819" s="14"/>
    </row>
    <row r="820" spans="1:7">
      <c r="A820" s="14"/>
      <c r="B820" s="14"/>
      <c r="C820" s="14"/>
      <c r="D820" s="14"/>
      <c r="E820" s="14"/>
      <c r="F820" s="14"/>
      <c r="G820" s="14"/>
    </row>
    <row r="821" spans="1:7">
      <c r="A821" s="14"/>
      <c r="B821" s="14"/>
      <c r="C821" s="14"/>
      <c r="D821" s="14"/>
      <c r="E821" s="14"/>
      <c r="F821" s="14"/>
      <c r="G821" s="14"/>
    </row>
    <row r="822" spans="1:7">
      <c r="A822" s="14"/>
      <c r="B822" s="14"/>
      <c r="C822" s="14"/>
      <c r="D822" s="14"/>
      <c r="E822" s="14"/>
      <c r="F822" s="14"/>
      <c r="G822" s="14"/>
    </row>
    <row r="823" spans="1:7">
      <c r="A823" s="14"/>
      <c r="B823" s="14"/>
      <c r="C823" s="14"/>
      <c r="D823" s="14"/>
      <c r="E823" s="14"/>
      <c r="F823" s="14"/>
      <c r="G823" s="14"/>
    </row>
    <row r="824" spans="1:7">
      <c r="A824" s="14"/>
      <c r="B824" s="14"/>
      <c r="C824" s="14"/>
      <c r="D824" s="14"/>
      <c r="E824" s="14"/>
      <c r="F824" s="14"/>
      <c r="G824" s="14"/>
    </row>
    <row r="825" spans="1:7">
      <c r="A825" s="14"/>
      <c r="B825" s="14"/>
      <c r="C825" s="14"/>
      <c r="D825" s="14"/>
      <c r="E825" s="14"/>
      <c r="F825" s="14"/>
      <c r="G825" s="14"/>
    </row>
    <row r="826" spans="1:7">
      <c r="A826" s="14"/>
      <c r="B826" s="14"/>
      <c r="C826" s="14"/>
      <c r="D826" s="14"/>
      <c r="E826" s="14"/>
      <c r="F826" s="14"/>
      <c r="G826" s="14"/>
    </row>
    <row r="827" spans="1:7">
      <c r="A827" s="14"/>
      <c r="B827" s="14"/>
      <c r="C827" s="14"/>
      <c r="D827" s="14"/>
      <c r="E827" s="14"/>
      <c r="F827" s="14"/>
      <c r="G827" s="14"/>
    </row>
    <row r="828" spans="1:7">
      <c r="A828" s="14"/>
      <c r="B828" s="14"/>
      <c r="C828" s="14"/>
      <c r="D828" s="14"/>
      <c r="E828" s="14"/>
      <c r="F828" s="14"/>
      <c r="G828" s="14"/>
    </row>
    <row r="829" spans="1:7">
      <c r="A829" s="14"/>
      <c r="B829" s="14"/>
      <c r="C829" s="14"/>
      <c r="D829" s="14"/>
      <c r="E829" s="14"/>
      <c r="F829" s="14"/>
      <c r="G829" s="14"/>
    </row>
    <row r="830" spans="1:7">
      <c r="A830" s="14"/>
      <c r="B830" s="14"/>
      <c r="C830" s="14"/>
      <c r="D830" s="14"/>
      <c r="E830" s="14"/>
      <c r="F830" s="14"/>
      <c r="G830" s="14"/>
    </row>
    <row r="831" spans="1:7">
      <c r="A831" s="14"/>
      <c r="B831" s="14"/>
      <c r="C831" s="14"/>
      <c r="D831" s="14"/>
      <c r="E831" s="14"/>
      <c r="F831" s="14"/>
      <c r="G831" s="14"/>
    </row>
    <row r="832" spans="1:7">
      <c r="A832" s="14"/>
      <c r="B832" s="14"/>
      <c r="C832" s="14"/>
      <c r="D832" s="14"/>
      <c r="E832" s="14"/>
      <c r="F832" s="14"/>
      <c r="G832" s="14"/>
    </row>
    <row r="833" spans="1:7">
      <c r="A833" s="14"/>
      <c r="B833" s="14"/>
      <c r="C833" s="14"/>
      <c r="D833" s="14"/>
      <c r="E833" s="14"/>
      <c r="F833" s="14"/>
      <c r="G833" s="14"/>
    </row>
    <row r="834" spans="1:7">
      <c r="A834" s="14"/>
      <c r="B834" s="14"/>
      <c r="C834" s="14"/>
      <c r="D834" s="14"/>
      <c r="E834" s="14"/>
      <c r="F834" s="14"/>
      <c r="G834" s="14"/>
    </row>
    <row r="835" spans="1:7">
      <c r="A835" s="14"/>
      <c r="B835" s="14"/>
      <c r="C835" s="14"/>
      <c r="D835" s="14"/>
      <c r="E835" s="14"/>
      <c r="F835" s="14"/>
      <c r="G835" s="14"/>
    </row>
    <row r="836" spans="1:7">
      <c r="A836" s="14"/>
      <c r="B836" s="14"/>
      <c r="C836" s="14"/>
      <c r="D836" s="14"/>
      <c r="E836" s="14"/>
      <c r="F836" s="14"/>
      <c r="G836" s="14"/>
    </row>
    <row r="837" spans="1:7">
      <c r="A837" s="14"/>
      <c r="B837" s="14"/>
      <c r="C837" s="14"/>
      <c r="D837" s="14"/>
      <c r="E837" s="14"/>
      <c r="F837" s="14"/>
      <c r="G837" s="14"/>
    </row>
    <row r="838" spans="1:7">
      <c r="A838" s="14"/>
      <c r="B838" s="14"/>
      <c r="C838" s="14"/>
      <c r="D838" s="14"/>
      <c r="E838" s="14"/>
      <c r="F838" s="14"/>
      <c r="G838" s="14"/>
    </row>
    <row r="839" spans="1:7">
      <c r="A839" s="14"/>
      <c r="B839" s="14"/>
      <c r="C839" s="14"/>
      <c r="D839" s="14"/>
      <c r="E839" s="14"/>
      <c r="F839" s="14"/>
      <c r="G839" s="14"/>
    </row>
    <row r="840" spans="1:7">
      <c r="A840" s="14"/>
      <c r="B840" s="14"/>
      <c r="C840" s="14"/>
      <c r="D840" s="14"/>
      <c r="E840" s="14"/>
      <c r="F840" s="14"/>
      <c r="G840" s="14"/>
    </row>
    <row r="841" spans="1:7">
      <c r="A841" s="14"/>
      <c r="B841" s="14"/>
      <c r="C841" s="14"/>
      <c r="D841" s="14"/>
      <c r="E841" s="14"/>
      <c r="F841" s="14"/>
      <c r="G841" s="14"/>
    </row>
    <row r="842" spans="1:7">
      <c r="A842" s="14"/>
      <c r="B842" s="14"/>
      <c r="C842" s="14"/>
      <c r="D842" s="14"/>
      <c r="E842" s="14"/>
      <c r="F842" s="14"/>
      <c r="G842" s="14"/>
    </row>
    <row r="843" spans="1:7">
      <c r="A843" s="14"/>
      <c r="B843" s="14"/>
      <c r="C843" s="14"/>
      <c r="D843" s="14"/>
      <c r="E843" s="14"/>
      <c r="F843" s="14"/>
      <c r="G843" s="14"/>
    </row>
    <row r="844" spans="1:7">
      <c r="A844" s="14"/>
      <c r="B844" s="14"/>
      <c r="C844" s="14"/>
      <c r="D844" s="14"/>
      <c r="E844" s="14"/>
      <c r="F844" s="14"/>
      <c r="G844" s="14"/>
    </row>
    <row r="845" spans="1:7">
      <c r="A845" s="14"/>
      <c r="B845" s="14"/>
      <c r="C845" s="14"/>
      <c r="D845" s="14"/>
      <c r="E845" s="14"/>
      <c r="F845" s="14"/>
      <c r="G845" s="14"/>
    </row>
    <row r="846" spans="1:7">
      <c r="A846" s="14"/>
      <c r="B846" s="14"/>
      <c r="C846" s="14"/>
      <c r="D846" s="14"/>
      <c r="E846" s="14"/>
      <c r="F846" s="14"/>
      <c r="G846" s="14"/>
    </row>
    <row r="847" spans="1:7">
      <c r="A847" s="14"/>
      <c r="B847" s="14"/>
      <c r="C847" s="14"/>
      <c r="D847" s="14"/>
      <c r="E847" s="14"/>
      <c r="F847" s="14"/>
      <c r="G847" s="14"/>
    </row>
    <row r="848" spans="1:7">
      <c r="A848" s="14"/>
      <c r="B848" s="14"/>
      <c r="C848" s="14"/>
      <c r="D848" s="14"/>
      <c r="E848" s="14"/>
      <c r="F848" s="14"/>
      <c r="G848" s="14"/>
    </row>
    <row r="849" spans="1:7">
      <c r="A849" s="14"/>
      <c r="B849" s="14"/>
      <c r="C849" s="14"/>
      <c r="D849" s="14"/>
      <c r="E849" s="14"/>
      <c r="F849" s="14"/>
      <c r="G849" s="14"/>
    </row>
    <row r="850" spans="1:7">
      <c r="A850" s="14"/>
      <c r="B850" s="14"/>
      <c r="C850" s="14"/>
      <c r="D850" s="14"/>
      <c r="E850" s="14"/>
      <c r="F850" s="14"/>
      <c r="G850" s="14"/>
    </row>
    <row r="851" spans="1:7">
      <c r="A851" s="14"/>
      <c r="B851" s="14"/>
      <c r="C851" s="14"/>
      <c r="D851" s="14"/>
      <c r="E851" s="14"/>
      <c r="F851" s="14"/>
      <c r="G851" s="14"/>
    </row>
    <row r="852" spans="1:7">
      <c r="A852" s="14"/>
      <c r="B852" s="14"/>
      <c r="C852" s="14"/>
      <c r="D852" s="14"/>
      <c r="E852" s="14"/>
      <c r="F852" s="14"/>
      <c r="G852" s="14"/>
    </row>
    <row r="853" spans="1:7">
      <c r="A853" s="14"/>
      <c r="B853" s="14"/>
      <c r="C853" s="14"/>
      <c r="D853" s="14"/>
      <c r="E853" s="14"/>
      <c r="F853" s="14"/>
      <c r="G853" s="14"/>
    </row>
    <row r="854" spans="1:7">
      <c r="A854" s="14"/>
      <c r="B854" s="14"/>
      <c r="C854" s="14"/>
      <c r="D854" s="14"/>
      <c r="E854" s="14"/>
      <c r="F854" s="14"/>
      <c r="G854" s="14"/>
    </row>
    <row r="855" spans="1:7">
      <c r="A855" s="14"/>
      <c r="B855" s="14"/>
      <c r="C855" s="14"/>
      <c r="D855" s="14"/>
      <c r="E855" s="14"/>
      <c r="F855" s="14"/>
      <c r="G855" s="14"/>
    </row>
    <row r="856" spans="1:7">
      <c r="A856" s="14"/>
      <c r="B856" s="14"/>
      <c r="C856" s="14"/>
      <c r="D856" s="14"/>
      <c r="E856" s="14"/>
      <c r="F856" s="14"/>
      <c r="G856" s="14"/>
    </row>
    <row r="857" spans="1:7">
      <c r="A857" s="14"/>
      <c r="B857" s="14"/>
      <c r="C857" s="14"/>
      <c r="D857" s="14"/>
      <c r="E857" s="14"/>
      <c r="F857" s="14"/>
      <c r="G857" s="14"/>
    </row>
    <row r="858" spans="1:7">
      <c r="A858" s="14"/>
      <c r="B858" s="14"/>
      <c r="C858" s="14"/>
      <c r="D858" s="14"/>
      <c r="E858" s="14"/>
      <c r="F858" s="14"/>
      <c r="G858" s="14"/>
    </row>
    <row r="859" spans="1:7">
      <c r="A859" s="14"/>
      <c r="B859" s="14"/>
      <c r="C859" s="14"/>
      <c r="D859" s="14"/>
      <c r="E859" s="14"/>
      <c r="F859" s="14"/>
      <c r="G859" s="14"/>
    </row>
    <row r="860" spans="1:7">
      <c r="A860" s="14"/>
      <c r="B860" s="14"/>
      <c r="C860" s="14"/>
      <c r="D860" s="14"/>
      <c r="E860" s="14"/>
      <c r="F860" s="14"/>
      <c r="G860" s="14"/>
    </row>
    <row r="861" spans="1:7">
      <c r="A861" s="14"/>
      <c r="B861" s="14"/>
      <c r="C861" s="14"/>
      <c r="D861" s="14"/>
      <c r="E861" s="14"/>
      <c r="F861" s="14"/>
      <c r="G861" s="14"/>
    </row>
    <row r="862" spans="1:7">
      <c r="A862" s="14"/>
      <c r="B862" s="14"/>
      <c r="C862" s="14"/>
      <c r="D862" s="14"/>
      <c r="E862" s="14"/>
      <c r="F862" s="14"/>
      <c r="G862" s="14"/>
    </row>
    <row r="863" spans="1:7">
      <c r="A863" s="14"/>
      <c r="B863" s="14"/>
      <c r="C863" s="14"/>
      <c r="D863" s="14"/>
      <c r="E863" s="14"/>
      <c r="F863" s="14"/>
      <c r="G863" s="14"/>
    </row>
    <row r="864" spans="1:7">
      <c r="A864" s="14"/>
      <c r="B864" s="14"/>
      <c r="C864" s="14"/>
      <c r="D864" s="14"/>
      <c r="E864" s="14"/>
      <c r="F864" s="14"/>
      <c r="G864" s="14"/>
    </row>
    <row r="865" spans="1:7">
      <c r="A865" s="14"/>
      <c r="B865" s="14"/>
      <c r="C865" s="14"/>
      <c r="D865" s="14"/>
      <c r="E865" s="14"/>
      <c r="F865" s="14"/>
      <c r="G865" s="14"/>
    </row>
    <row r="866" spans="1:7">
      <c r="A866" s="14"/>
      <c r="B866" s="14"/>
      <c r="C866" s="14"/>
      <c r="D866" s="14"/>
      <c r="E866" s="14"/>
      <c r="F866" s="14"/>
      <c r="G866" s="14"/>
    </row>
    <row r="867" spans="1:7">
      <c r="A867" s="14"/>
      <c r="B867" s="14"/>
      <c r="C867" s="14"/>
      <c r="D867" s="14"/>
      <c r="E867" s="14"/>
      <c r="F867" s="14"/>
      <c r="G867" s="14"/>
    </row>
    <row r="868" spans="1:7">
      <c r="A868" s="14"/>
      <c r="B868" s="14"/>
      <c r="C868" s="14"/>
      <c r="D868" s="14"/>
      <c r="E868" s="14"/>
      <c r="F868" s="14"/>
      <c r="G868" s="14"/>
    </row>
    <row r="869" spans="1:7">
      <c r="A869" s="14"/>
      <c r="B869" s="14"/>
      <c r="C869" s="14"/>
      <c r="D869" s="14"/>
      <c r="E869" s="14"/>
      <c r="F869" s="14"/>
      <c r="G869" s="14"/>
    </row>
    <row r="870" spans="1:7">
      <c r="A870" s="14"/>
      <c r="B870" s="14"/>
      <c r="C870" s="14"/>
      <c r="D870" s="14"/>
      <c r="E870" s="14"/>
      <c r="F870" s="14"/>
      <c r="G870" s="14"/>
    </row>
    <row r="871" spans="1:7">
      <c r="A871" s="14"/>
      <c r="B871" s="14"/>
      <c r="C871" s="14"/>
      <c r="D871" s="14"/>
      <c r="E871" s="14"/>
      <c r="F871" s="14"/>
      <c r="G871" s="14"/>
    </row>
    <row r="872" spans="1:7">
      <c r="A872" s="14"/>
      <c r="B872" s="14"/>
      <c r="C872" s="14"/>
      <c r="D872" s="14"/>
      <c r="E872" s="14"/>
      <c r="F872" s="14"/>
      <c r="G872" s="14"/>
    </row>
    <row r="873" spans="1:7">
      <c r="A873" s="14"/>
      <c r="B873" s="14"/>
      <c r="C873" s="14"/>
      <c r="D873" s="14"/>
      <c r="E873" s="14"/>
      <c r="F873" s="14"/>
      <c r="G873" s="14"/>
    </row>
    <row r="874" spans="1:7">
      <c r="A874" s="14"/>
      <c r="B874" s="14"/>
      <c r="C874" s="14"/>
      <c r="D874" s="14"/>
      <c r="E874" s="14"/>
      <c r="F874" s="14"/>
      <c r="G874" s="14"/>
    </row>
    <row r="875" spans="1:7">
      <c r="A875" s="14"/>
      <c r="B875" s="14"/>
      <c r="C875" s="14"/>
      <c r="D875" s="14"/>
      <c r="E875" s="14"/>
      <c r="F875" s="14"/>
      <c r="G875" s="14"/>
    </row>
    <row r="876" spans="1:7">
      <c r="A876" s="14"/>
      <c r="B876" s="14"/>
      <c r="C876" s="14"/>
      <c r="D876" s="14"/>
      <c r="E876" s="14"/>
      <c r="F876" s="14"/>
      <c r="G876" s="14"/>
    </row>
    <row r="877" spans="1:7">
      <c r="A877" s="14"/>
      <c r="B877" s="14"/>
      <c r="C877" s="14"/>
      <c r="D877" s="14"/>
      <c r="E877" s="14"/>
      <c r="F877" s="14"/>
      <c r="G877" s="14"/>
    </row>
    <row r="878" spans="1:7">
      <c r="A878" s="14"/>
      <c r="B878" s="14"/>
      <c r="C878" s="14"/>
      <c r="D878" s="14"/>
      <c r="E878" s="14"/>
      <c r="F878" s="14"/>
      <c r="G878" s="14"/>
    </row>
    <row r="879" spans="1:7">
      <c r="A879" s="14"/>
      <c r="B879" s="14"/>
      <c r="C879" s="14"/>
      <c r="D879" s="14"/>
      <c r="E879" s="14"/>
      <c r="F879" s="14"/>
      <c r="G879" s="14"/>
    </row>
    <row r="880" spans="1:7">
      <c r="A880" s="14"/>
      <c r="B880" s="14"/>
      <c r="C880" s="14"/>
      <c r="D880" s="14"/>
      <c r="E880" s="14"/>
      <c r="F880" s="14"/>
      <c r="G880" s="14"/>
    </row>
    <row r="881" spans="1:7">
      <c r="A881" s="14"/>
      <c r="B881" s="14"/>
      <c r="C881" s="14"/>
      <c r="D881" s="14"/>
      <c r="E881" s="14"/>
      <c r="F881" s="14"/>
      <c r="G881" s="14"/>
    </row>
    <row r="882" spans="1:7">
      <c r="A882" s="14"/>
      <c r="B882" s="14"/>
      <c r="C882" s="14"/>
      <c r="D882" s="14"/>
      <c r="E882" s="14"/>
      <c r="F882" s="14"/>
      <c r="G882" s="14"/>
    </row>
    <row r="883" spans="1:7">
      <c r="A883" s="14"/>
      <c r="B883" s="14"/>
      <c r="C883" s="14"/>
      <c r="D883" s="14"/>
      <c r="E883" s="14"/>
      <c r="F883" s="14"/>
      <c r="G883" s="14"/>
    </row>
    <row r="884" spans="1:7">
      <c r="A884" s="14"/>
      <c r="B884" s="14"/>
      <c r="C884" s="14"/>
      <c r="D884" s="14"/>
      <c r="E884" s="14"/>
      <c r="F884" s="14"/>
      <c r="G884" s="14"/>
    </row>
    <row r="885" spans="1:7">
      <c r="A885" s="14"/>
      <c r="B885" s="14"/>
      <c r="C885" s="14"/>
      <c r="D885" s="14"/>
      <c r="E885" s="14"/>
      <c r="F885" s="14"/>
      <c r="G885" s="14"/>
    </row>
    <row r="886" spans="1:7">
      <c r="A886" s="14"/>
      <c r="B886" s="14"/>
      <c r="C886" s="14"/>
      <c r="D886" s="14"/>
      <c r="E886" s="14"/>
      <c r="F886" s="14"/>
      <c r="G886" s="14"/>
    </row>
    <row r="887" spans="1:7">
      <c r="A887" s="14"/>
      <c r="B887" s="14"/>
      <c r="C887" s="14"/>
      <c r="D887" s="14"/>
      <c r="E887" s="14"/>
      <c r="F887" s="14"/>
      <c r="G887" s="14"/>
    </row>
    <row r="888" spans="1:7">
      <c r="A888" s="14"/>
      <c r="B888" s="14"/>
      <c r="C888" s="14"/>
      <c r="D888" s="14"/>
      <c r="E888" s="14"/>
      <c r="F888" s="14"/>
      <c r="G888" s="14"/>
    </row>
    <row r="889" spans="1:7">
      <c r="A889" s="14"/>
      <c r="B889" s="14"/>
      <c r="C889" s="14"/>
      <c r="D889" s="14"/>
      <c r="E889" s="14"/>
      <c r="F889" s="14"/>
      <c r="G889" s="14"/>
    </row>
    <row r="890" spans="1:7">
      <c r="A890" s="14"/>
      <c r="B890" s="14"/>
      <c r="C890" s="14"/>
      <c r="D890" s="14"/>
      <c r="E890" s="14"/>
      <c r="F890" s="14"/>
      <c r="G890" s="14"/>
    </row>
    <row r="891" spans="1:7">
      <c r="A891" s="14"/>
      <c r="B891" s="14"/>
      <c r="C891" s="14"/>
      <c r="D891" s="14"/>
      <c r="E891" s="14"/>
      <c r="F891" s="14"/>
      <c r="G891" s="14"/>
    </row>
    <row r="892" spans="1:7">
      <c r="A892" s="14"/>
      <c r="B892" s="14"/>
      <c r="C892" s="14"/>
      <c r="D892" s="14"/>
      <c r="E892" s="14"/>
      <c r="F892" s="14"/>
      <c r="G892" s="14"/>
    </row>
    <row r="893" spans="1:7">
      <c r="A893" s="14"/>
      <c r="B893" s="14"/>
      <c r="C893" s="14"/>
      <c r="D893" s="14"/>
      <c r="E893" s="14"/>
      <c r="F893" s="14"/>
      <c r="G893" s="14"/>
    </row>
    <row r="894" spans="1:7">
      <c r="A894" s="14"/>
      <c r="B894" s="14"/>
      <c r="C894" s="14"/>
      <c r="D894" s="14"/>
      <c r="E894" s="14"/>
      <c r="F894" s="14"/>
      <c r="G894" s="14"/>
    </row>
    <row r="895" spans="1:7">
      <c r="A895" s="14"/>
      <c r="B895" s="14"/>
      <c r="C895" s="14"/>
      <c r="D895" s="14"/>
      <c r="E895" s="14"/>
      <c r="F895" s="14"/>
      <c r="G895" s="14"/>
    </row>
    <row r="896" spans="1:7">
      <c r="A896" s="14"/>
      <c r="B896" s="14"/>
      <c r="C896" s="14"/>
      <c r="D896" s="14"/>
      <c r="E896" s="14"/>
      <c r="F896" s="14"/>
      <c r="G896" s="14"/>
    </row>
    <row r="897" spans="1:7">
      <c r="A897" s="14"/>
      <c r="B897" s="14"/>
      <c r="C897" s="14"/>
      <c r="D897" s="14"/>
      <c r="E897" s="14"/>
      <c r="F897" s="14"/>
      <c r="G897" s="14"/>
    </row>
    <row r="898" spans="1:7">
      <c r="A898" s="14"/>
      <c r="B898" s="14"/>
      <c r="C898" s="14"/>
      <c r="D898" s="14"/>
      <c r="E898" s="14"/>
      <c r="F898" s="14"/>
      <c r="G898" s="14"/>
    </row>
    <row r="899" spans="1:7">
      <c r="A899" s="14"/>
      <c r="B899" s="14"/>
      <c r="C899" s="14"/>
      <c r="D899" s="14"/>
      <c r="E899" s="14"/>
      <c r="F899" s="14"/>
      <c r="G899" s="14"/>
    </row>
    <row r="900" spans="1:7">
      <c r="A900" s="14"/>
      <c r="B900" s="14"/>
      <c r="C900" s="14"/>
      <c r="D900" s="14"/>
      <c r="E900" s="14"/>
      <c r="F900" s="14"/>
      <c r="G900" s="14"/>
    </row>
    <row r="901" spans="1:7">
      <c r="A901" s="14"/>
      <c r="B901" s="14"/>
      <c r="C901" s="14"/>
      <c r="D901" s="14"/>
      <c r="E901" s="14"/>
      <c r="F901" s="14"/>
      <c r="G901" s="14"/>
    </row>
    <row r="902" spans="1:7">
      <c r="A902" s="14"/>
      <c r="B902" s="14"/>
      <c r="C902" s="14"/>
      <c r="D902" s="14"/>
      <c r="E902" s="14"/>
      <c r="F902" s="14"/>
      <c r="G902" s="14"/>
    </row>
    <row r="903" spans="1:7">
      <c r="A903" s="14"/>
      <c r="B903" s="14"/>
      <c r="C903" s="14"/>
      <c r="D903" s="14"/>
      <c r="E903" s="14"/>
      <c r="F903" s="14"/>
      <c r="G903" s="14"/>
    </row>
    <row r="904" spans="1:7">
      <c r="A904" s="14"/>
      <c r="B904" s="14"/>
      <c r="C904" s="14"/>
      <c r="D904" s="14"/>
      <c r="E904" s="14"/>
      <c r="F904" s="14"/>
      <c r="G904" s="14"/>
    </row>
    <row r="905" spans="1:7">
      <c r="A905" s="14"/>
      <c r="B905" s="14"/>
      <c r="C905" s="14"/>
      <c r="D905" s="14"/>
      <c r="E905" s="14"/>
      <c r="F905" s="14"/>
      <c r="G905" s="14"/>
    </row>
    <row r="906" spans="1:7">
      <c r="A906" s="14"/>
      <c r="B906" s="14"/>
      <c r="C906" s="14"/>
      <c r="D906" s="14"/>
      <c r="E906" s="14"/>
      <c r="F906" s="14"/>
      <c r="G906" s="14"/>
    </row>
    <row r="907" spans="1:7">
      <c r="A907" s="14"/>
      <c r="B907" s="14"/>
      <c r="C907" s="14"/>
      <c r="D907" s="14"/>
      <c r="E907" s="14"/>
      <c r="F907" s="14"/>
      <c r="G907" s="14"/>
    </row>
    <row r="908" spans="1:7">
      <c r="A908" s="14"/>
      <c r="B908" s="14"/>
      <c r="C908" s="14"/>
      <c r="D908" s="14"/>
      <c r="E908" s="14"/>
      <c r="F908" s="14"/>
      <c r="G908" s="14"/>
    </row>
    <row r="909" spans="1:7">
      <c r="A909" s="14"/>
      <c r="B909" s="14"/>
      <c r="C909" s="14"/>
      <c r="D909" s="14"/>
      <c r="E909" s="14"/>
      <c r="F909" s="14"/>
      <c r="G909" s="14"/>
    </row>
    <row r="910" spans="1:7">
      <c r="A910" s="14"/>
      <c r="B910" s="14"/>
      <c r="C910" s="14"/>
      <c r="D910" s="14"/>
      <c r="E910" s="14"/>
      <c r="F910" s="14"/>
      <c r="G910" s="14"/>
    </row>
    <row r="911" spans="1:7">
      <c r="A911" s="14"/>
      <c r="B911" s="14"/>
      <c r="C911" s="14"/>
      <c r="D911" s="14"/>
      <c r="E911" s="14"/>
      <c r="F911" s="14"/>
      <c r="G911" s="14"/>
    </row>
    <row r="912" spans="1:7">
      <c r="A912" s="14"/>
      <c r="B912" s="14"/>
      <c r="C912" s="14"/>
      <c r="D912" s="14"/>
      <c r="E912" s="14"/>
      <c r="F912" s="14"/>
      <c r="G912" s="14"/>
    </row>
    <row r="913" spans="1:7">
      <c r="A913" s="14"/>
      <c r="B913" s="14"/>
      <c r="C913" s="14"/>
      <c r="D913" s="14"/>
      <c r="E913" s="14"/>
      <c r="F913" s="14"/>
      <c r="G913" s="14"/>
    </row>
    <row r="914" spans="1:7">
      <c r="A914" s="14"/>
      <c r="B914" s="14"/>
      <c r="C914" s="14"/>
      <c r="D914" s="14"/>
      <c r="E914" s="14"/>
      <c r="F914" s="14"/>
      <c r="G914" s="14"/>
    </row>
    <row r="915" spans="1:7">
      <c r="A915" s="14"/>
      <c r="B915" s="14"/>
      <c r="C915" s="14"/>
      <c r="D915" s="14"/>
      <c r="E915" s="14"/>
      <c r="F915" s="14"/>
      <c r="G915" s="14"/>
    </row>
    <row r="916" spans="1:7">
      <c r="A916" s="14"/>
      <c r="B916" s="14"/>
      <c r="C916" s="14"/>
      <c r="D916" s="14"/>
      <c r="E916" s="14"/>
      <c r="F916" s="14"/>
      <c r="G916" s="14"/>
    </row>
    <row r="917" spans="1:7">
      <c r="A917" s="14"/>
      <c r="B917" s="14"/>
      <c r="C917" s="14"/>
      <c r="D917" s="14"/>
      <c r="E917" s="14"/>
      <c r="F917" s="14"/>
      <c r="G917" s="14"/>
    </row>
    <row r="918" spans="1:7">
      <c r="A918" s="14"/>
      <c r="B918" s="14"/>
      <c r="C918" s="14"/>
      <c r="D918" s="14"/>
      <c r="E918" s="14"/>
      <c r="F918" s="14"/>
      <c r="G918" s="14"/>
    </row>
    <row r="919" spans="1:7">
      <c r="A919" s="14"/>
      <c r="B919" s="14"/>
      <c r="C919" s="14"/>
      <c r="D919" s="14"/>
      <c r="E919" s="14"/>
      <c r="F919" s="14"/>
      <c r="G919" s="14"/>
    </row>
    <row r="920" spans="1:7">
      <c r="A920" s="14"/>
      <c r="B920" s="14"/>
      <c r="C920" s="14"/>
      <c r="D920" s="14"/>
      <c r="E920" s="14"/>
      <c r="F920" s="14"/>
      <c r="G920" s="14"/>
    </row>
    <row r="921" spans="1:7">
      <c r="A921" s="14"/>
      <c r="B921" s="14"/>
      <c r="C921" s="14"/>
      <c r="D921" s="14"/>
      <c r="E921" s="14"/>
      <c r="F921" s="14"/>
      <c r="G921" s="14"/>
    </row>
    <row r="922" spans="1:7">
      <c r="A922" s="14"/>
      <c r="B922" s="14"/>
      <c r="C922" s="14"/>
      <c r="D922" s="14"/>
      <c r="E922" s="14"/>
      <c r="F922" s="14"/>
      <c r="G922" s="14"/>
    </row>
    <row r="923" spans="1:7">
      <c r="A923" s="14"/>
      <c r="B923" s="14"/>
      <c r="C923" s="14"/>
      <c r="D923" s="14"/>
      <c r="E923" s="14"/>
      <c r="F923" s="14"/>
      <c r="G923" s="14"/>
    </row>
    <row r="924" spans="1:7">
      <c r="A924" s="14"/>
      <c r="B924" s="14"/>
      <c r="C924" s="14"/>
      <c r="D924" s="14"/>
      <c r="E924" s="14"/>
      <c r="F924" s="14"/>
      <c r="G924" s="14"/>
    </row>
    <row r="925" spans="1:7">
      <c r="A925" s="14"/>
      <c r="B925" s="14"/>
      <c r="C925" s="14"/>
      <c r="D925" s="14"/>
      <c r="E925" s="14"/>
      <c r="F925" s="14"/>
      <c r="G925" s="14"/>
    </row>
    <row r="926" spans="1:7">
      <c r="A926" s="14"/>
      <c r="B926" s="14"/>
      <c r="C926" s="14"/>
      <c r="D926" s="14"/>
      <c r="E926" s="14"/>
      <c r="F926" s="14"/>
      <c r="G926" s="14"/>
    </row>
    <row r="927" spans="1:7">
      <c r="A927" s="14"/>
      <c r="B927" s="14"/>
      <c r="C927" s="14"/>
      <c r="D927" s="14"/>
      <c r="E927" s="14"/>
      <c r="F927" s="14"/>
      <c r="G927" s="14"/>
    </row>
    <row r="928" spans="1:7">
      <c r="A928" s="14"/>
      <c r="B928" s="14"/>
      <c r="C928" s="14"/>
      <c r="D928" s="14"/>
      <c r="E928" s="14"/>
      <c r="F928" s="14"/>
      <c r="G928" s="14"/>
    </row>
    <row r="929" spans="1:7">
      <c r="A929" s="14"/>
      <c r="B929" s="14"/>
      <c r="C929" s="14"/>
      <c r="D929" s="14"/>
      <c r="E929" s="14"/>
      <c r="F929" s="14"/>
      <c r="G929" s="14"/>
    </row>
    <row r="930" spans="1:7">
      <c r="A930" s="14"/>
      <c r="B930" s="14"/>
      <c r="C930" s="14"/>
      <c r="D930" s="14"/>
      <c r="E930" s="14"/>
      <c r="F930" s="14"/>
      <c r="G930" s="14"/>
    </row>
    <row r="931" spans="1:7">
      <c r="A931" s="14"/>
      <c r="B931" s="14"/>
      <c r="C931" s="14"/>
      <c r="D931" s="14"/>
      <c r="E931" s="14"/>
      <c r="F931" s="14"/>
      <c r="G931" s="14"/>
    </row>
    <row r="932" spans="1:7">
      <c r="A932" s="14"/>
      <c r="B932" s="14"/>
      <c r="C932" s="14"/>
      <c r="D932" s="14"/>
      <c r="E932" s="14"/>
      <c r="F932" s="14"/>
      <c r="G932" s="14"/>
    </row>
    <row r="933" spans="1:7">
      <c r="A933" s="14"/>
      <c r="B933" s="14"/>
      <c r="C933" s="14"/>
      <c r="D933" s="14"/>
      <c r="E933" s="14"/>
      <c r="F933" s="14"/>
      <c r="G933" s="14"/>
    </row>
    <row r="934" spans="1:7">
      <c r="A934" s="14"/>
      <c r="B934" s="14"/>
      <c r="C934" s="14"/>
      <c r="D934" s="14"/>
      <c r="E934" s="14"/>
      <c r="F934" s="14"/>
      <c r="G934" s="14"/>
    </row>
    <row r="935" spans="1:7">
      <c r="A935" s="14"/>
      <c r="B935" s="14"/>
      <c r="C935" s="14"/>
      <c r="D935" s="14"/>
      <c r="E935" s="14"/>
      <c r="F935" s="14"/>
      <c r="G935" s="14"/>
    </row>
    <row r="936" spans="1:7">
      <c r="A936" s="14"/>
      <c r="B936" s="14"/>
      <c r="C936" s="14"/>
      <c r="D936" s="14"/>
      <c r="E936" s="14"/>
      <c r="F936" s="14"/>
      <c r="G936" s="14"/>
    </row>
    <row r="937" spans="1:7">
      <c r="A937" s="14"/>
      <c r="B937" s="14"/>
      <c r="C937" s="14"/>
      <c r="D937" s="14"/>
      <c r="E937" s="14"/>
      <c r="F937" s="14"/>
      <c r="G937" s="14"/>
    </row>
    <row r="938" spans="1:7">
      <c r="A938" s="14"/>
      <c r="B938" s="14"/>
      <c r="C938" s="14"/>
      <c r="D938" s="14"/>
      <c r="E938" s="14"/>
      <c r="F938" s="14"/>
      <c r="G938" s="14"/>
    </row>
    <row r="939" spans="1:7">
      <c r="A939" s="14"/>
      <c r="B939" s="14"/>
      <c r="C939" s="14"/>
      <c r="D939" s="14"/>
      <c r="E939" s="14"/>
      <c r="F939" s="14"/>
      <c r="G939" s="14"/>
    </row>
    <row r="940" spans="1:7">
      <c r="A940" s="14"/>
      <c r="B940" s="14"/>
      <c r="C940" s="14"/>
      <c r="D940" s="14"/>
      <c r="E940" s="14"/>
      <c r="F940" s="14"/>
      <c r="G940" s="14"/>
    </row>
    <row r="941" spans="1:7">
      <c r="A941" s="14"/>
      <c r="B941" s="14"/>
      <c r="C941" s="14"/>
      <c r="D941" s="14"/>
      <c r="E941" s="14"/>
      <c r="F941" s="14"/>
      <c r="G941" s="14"/>
    </row>
    <row r="942" spans="1:7">
      <c r="A942" s="14"/>
      <c r="B942" s="14"/>
      <c r="C942" s="14"/>
      <c r="D942" s="14"/>
      <c r="E942" s="14"/>
      <c r="F942" s="14"/>
      <c r="G942" s="14"/>
    </row>
    <row r="943" spans="1:7">
      <c r="A943" s="14"/>
      <c r="B943" s="14"/>
      <c r="C943" s="14"/>
      <c r="D943" s="14"/>
      <c r="E943" s="14"/>
      <c r="F943" s="14"/>
      <c r="G943" s="14"/>
    </row>
    <row r="944" spans="1:7">
      <c r="A944" s="14"/>
      <c r="B944" s="14"/>
      <c r="C944" s="14"/>
      <c r="D944" s="14"/>
      <c r="E944" s="14"/>
      <c r="F944" s="14"/>
      <c r="G944" s="14"/>
    </row>
    <row r="945" spans="1:7">
      <c r="A945" s="14"/>
      <c r="B945" s="14"/>
      <c r="C945" s="14"/>
      <c r="D945" s="14"/>
      <c r="E945" s="14"/>
      <c r="F945" s="14"/>
      <c r="G945" s="14"/>
    </row>
    <row r="946" spans="1:7">
      <c r="A946" s="14"/>
      <c r="B946" s="14"/>
      <c r="C946" s="14"/>
      <c r="D946" s="14"/>
      <c r="E946" s="14"/>
      <c r="F946" s="14"/>
      <c r="G946" s="14"/>
    </row>
    <row r="947" spans="1:7">
      <c r="A947" s="14"/>
      <c r="B947" s="14"/>
      <c r="C947" s="14"/>
      <c r="D947" s="14"/>
      <c r="E947" s="14"/>
      <c r="F947" s="14"/>
      <c r="G947" s="14"/>
    </row>
    <row r="948" spans="1:7">
      <c r="A948" s="14"/>
      <c r="B948" s="14"/>
      <c r="C948" s="14"/>
      <c r="D948" s="14"/>
      <c r="E948" s="14"/>
      <c r="F948" s="14"/>
      <c r="G948" s="14"/>
    </row>
    <row r="949" spans="1:7">
      <c r="A949" s="14"/>
      <c r="B949" s="14"/>
      <c r="C949" s="14"/>
      <c r="D949" s="14"/>
      <c r="E949" s="14"/>
      <c r="F949" s="14"/>
      <c r="G949" s="14"/>
    </row>
    <row r="950" spans="1:7">
      <c r="A950" s="14"/>
      <c r="B950" s="14"/>
      <c r="C950" s="14"/>
      <c r="D950" s="14"/>
      <c r="E950" s="14"/>
      <c r="F950" s="14"/>
      <c r="G950" s="14"/>
    </row>
    <row r="951" spans="1:7">
      <c r="A951" s="14"/>
      <c r="B951" s="14"/>
      <c r="C951" s="14"/>
      <c r="D951" s="14"/>
      <c r="E951" s="14"/>
      <c r="F951" s="14"/>
      <c r="G951" s="14"/>
    </row>
    <row r="952" spans="1:7">
      <c r="A952" s="14"/>
      <c r="B952" s="14"/>
      <c r="C952" s="14"/>
      <c r="D952" s="14"/>
      <c r="E952" s="14"/>
      <c r="F952" s="14"/>
      <c r="G952" s="14"/>
    </row>
    <row r="953" spans="1:7">
      <c r="A953" s="14"/>
      <c r="B953" s="14"/>
      <c r="C953" s="14"/>
      <c r="D953" s="14"/>
      <c r="E953" s="14"/>
      <c r="F953" s="14"/>
      <c r="G953" s="14"/>
    </row>
    <row r="954" spans="1:7">
      <c r="A954" s="14"/>
      <c r="B954" s="14"/>
      <c r="C954" s="14"/>
      <c r="D954" s="14"/>
      <c r="E954" s="14"/>
      <c r="F954" s="14"/>
      <c r="G954" s="14"/>
    </row>
    <row r="955" spans="1:7">
      <c r="A955" s="14"/>
      <c r="B955" s="14"/>
      <c r="C955" s="14"/>
      <c r="D955" s="14"/>
      <c r="E955" s="14"/>
      <c r="F955" s="14"/>
      <c r="G955" s="14"/>
    </row>
    <row r="956" spans="1:7">
      <c r="A956" s="14"/>
      <c r="B956" s="14"/>
      <c r="C956" s="14"/>
      <c r="D956" s="14"/>
      <c r="E956" s="14"/>
      <c r="F956" s="14"/>
      <c r="G956" s="14"/>
    </row>
    <row r="957" spans="1:7">
      <c r="A957" s="14"/>
      <c r="B957" s="14"/>
      <c r="C957" s="14"/>
      <c r="D957" s="14"/>
      <c r="E957" s="14"/>
      <c r="F957" s="14"/>
      <c r="G957" s="14"/>
    </row>
    <row r="958" spans="1:7">
      <c r="A958" s="14"/>
      <c r="B958" s="14"/>
      <c r="C958" s="14"/>
      <c r="D958" s="14"/>
      <c r="E958" s="14"/>
      <c r="F958" s="14"/>
      <c r="G958" s="14"/>
    </row>
    <row r="959" spans="1:7">
      <c r="A959" s="14"/>
      <c r="B959" s="14"/>
      <c r="C959" s="14"/>
      <c r="D959" s="14"/>
      <c r="E959" s="14"/>
      <c r="F959" s="14"/>
      <c r="G959" s="14"/>
    </row>
    <row r="960" spans="1:7">
      <c r="A960" s="14"/>
      <c r="B960" s="14"/>
      <c r="C960" s="14"/>
      <c r="D960" s="14"/>
      <c r="E960" s="14"/>
      <c r="F960" s="14"/>
      <c r="G960" s="14"/>
    </row>
    <row r="961" spans="1:7">
      <c r="A961" s="14"/>
      <c r="B961" s="14"/>
      <c r="C961" s="14"/>
      <c r="D961" s="14"/>
      <c r="E961" s="14"/>
      <c r="F961" s="14"/>
      <c r="G961" s="14"/>
    </row>
    <row r="962" spans="1:7">
      <c r="A962" s="14"/>
      <c r="B962" s="14"/>
      <c r="C962" s="14"/>
      <c r="D962" s="14"/>
      <c r="E962" s="14"/>
      <c r="F962" s="14"/>
      <c r="G962" s="14"/>
    </row>
    <row r="963" spans="1:7">
      <c r="A963" s="14"/>
      <c r="B963" s="14"/>
      <c r="C963" s="14"/>
      <c r="D963" s="14"/>
      <c r="E963" s="14"/>
      <c r="F963" s="14"/>
      <c r="G963" s="14"/>
    </row>
    <row r="964" spans="1:7">
      <c r="A964" s="14"/>
      <c r="B964" s="14"/>
      <c r="C964" s="14"/>
      <c r="D964" s="14"/>
      <c r="E964" s="14"/>
      <c r="F964" s="14"/>
      <c r="G964" s="14"/>
    </row>
    <row r="965" spans="1:7">
      <c r="A965" s="14"/>
      <c r="B965" s="14"/>
      <c r="C965" s="14"/>
      <c r="D965" s="14"/>
      <c r="E965" s="14"/>
      <c r="F965" s="14"/>
      <c r="G965" s="14"/>
    </row>
    <row r="966" spans="1:7">
      <c r="A966" s="14"/>
      <c r="B966" s="14"/>
      <c r="C966" s="14"/>
      <c r="D966" s="14"/>
      <c r="E966" s="14"/>
      <c r="F966" s="14"/>
      <c r="G966" s="14"/>
    </row>
    <row r="967" spans="1:7">
      <c r="A967" s="14"/>
      <c r="B967" s="14"/>
      <c r="C967" s="14"/>
      <c r="D967" s="14"/>
      <c r="E967" s="14"/>
      <c r="F967" s="14"/>
      <c r="G967" s="14"/>
    </row>
    <row r="968" spans="1:7">
      <c r="A968" s="14"/>
      <c r="B968" s="14"/>
      <c r="C968" s="14"/>
      <c r="D968" s="14"/>
      <c r="E968" s="14"/>
      <c r="F968" s="14"/>
      <c r="G968" s="14"/>
    </row>
    <row r="969" spans="1:7">
      <c r="A969" s="14"/>
      <c r="B969" s="14"/>
      <c r="C969" s="14"/>
      <c r="D969" s="14"/>
      <c r="E969" s="14"/>
      <c r="F969" s="14"/>
      <c r="G969" s="14"/>
    </row>
    <row r="970" spans="1:7">
      <c r="A970" s="14"/>
      <c r="B970" s="14"/>
      <c r="C970" s="14"/>
      <c r="D970" s="14"/>
      <c r="E970" s="14"/>
      <c r="F970" s="14"/>
      <c r="G970" s="14"/>
    </row>
    <row r="971" spans="1:7">
      <c r="A971" s="14"/>
      <c r="B971" s="14"/>
      <c r="C971" s="14"/>
      <c r="D971" s="14"/>
      <c r="E971" s="14"/>
      <c r="F971" s="14"/>
      <c r="G971" s="14"/>
    </row>
    <row r="972" spans="1:7">
      <c r="A972" s="14"/>
      <c r="B972" s="14"/>
      <c r="C972" s="14"/>
      <c r="D972" s="14"/>
      <c r="E972" s="14"/>
      <c r="F972" s="14"/>
      <c r="G972" s="14"/>
    </row>
    <row r="973" spans="1:7">
      <c r="A973" s="14"/>
      <c r="B973" s="14"/>
      <c r="C973" s="14"/>
      <c r="D973" s="14"/>
      <c r="E973" s="14"/>
      <c r="F973" s="14"/>
      <c r="G973" s="14"/>
    </row>
    <row r="974" spans="1:7">
      <c r="A974" s="14"/>
      <c r="B974" s="14"/>
      <c r="C974" s="14"/>
      <c r="D974" s="14"/>
      <c r="E974" s="14"/>
      <c r="F974" s="14"/>
      <c r="G974" s="14"/>
    </row>
    <row r="975" spans="1:7">
      <c r="A975" s="14"/>
      <c r="B975" s="14"/>
      <c r="C975" s="14"/>
      <c r="D975" s="14"/>
      <c r="E975" s="14"/>
      <c r="F975" s="14"/>
      <c r="G975" s="14"/>
    </row>
    <row r="976" spans="1:7">
      <c r="A976" s="14"/>
      <c r="B976" s="14"/>
      <c r="C976" s="14"/>
      <c r="D976" s="14"/>
      <c r="E976" s="14"/>
      <c r="F976" s="14"/>
      <c r="G976" s="14"/>
    </row>
    <row r="977" spans="1:7">
      <c r="A977" s="14"/>
      <c r="B977" s="14"/>
      <c r="C977" s="14"/>
      <c r="D977" s="14"/>
      <c r="E977" s="14"/>
      <c r="F977" s="14"/>
      <c r="G977" s="14"/>
    </row>
    <row r="978" spans="1:7">
      <c r="A978" s="14"/>
      <c r="B978" s="14"/>
      <c r="C978" s="14"/>
      <c r="D978" s="14"/>
      <c r="E978" s="14"/>
      <c r="F978" s="14"/>
      <c r="G978" s="14"/>
    </row>
    <row r="979" spans="1:7">
      <c r="A979" s="14"/>
      <c r="B979" s="14"/>
      <c r="C979" s="14"/>
      <c r="D979" s="14"/>
      <c r="E979" s="14"/>
      <c r="F979" s="14"/>
      <c r="G979" s="14"/>
    </row>
    <row r="980" spans="1:7">
      <c r="A980" s="14"/>
      <c r="B980" s="14"/>
      <c r="C980" s="14"/>
      <c r="D980" s="14"/>
      <c r="E980" s="14"/>
      <c r="F980" s="14"/>
      <c r="G980" s="14"/>
    </row>
    <row r="981" spans="1:7">
      <c r="A981" s="14"/>
      <c r="B981" s="14"/>
      <c r="C981" s="14"/>
      <c r="D981" s="14"/>
      <c r="E981" s="14"/>
      <c r="F981" s="14"/>
      <c r="G981" s="14"/>
    </row>
    <row r="982" spans="1:7">
      <c r="A982" s="14"/>
      <c r="B982" s="14"/>
      <c r="C982" s="14"/>
      <c r="D982" s="14"/>
      <c r="E982" s="14"/>
      <c r="F982" s="14"/>
      <c r="G982" s="14"/>
    </row>
    <row r="983" spans="1:7">
      <c r="A983" s="14"/>
      <c r="B983" s="14"/>
      <c r="C983" s="14"/>
      <c r="D983" s="14"/>
      <c r="E983" s="14"/>
      <c r="F983" s="14"/>
      <c r="G983" s="14"/>
    </row>
    <row r="984" spans="1:7">
      <c r="A984" s="14"/>
      <c r="B984" s="14"/>
      <c r="C984" s="14"/>
      <c r="D984" s="14"/>
      <c r="E984" s="14"/>
      <c r="F984" s="14"/>
      <c r="G984" s="14"/>
    </row>
    <row r="985" spans="1:7">
      <c r="A985" s="14"/>
      <c r="B985" s="14"/>
      <c r="C985" s="14"/>
      <c r="D985" s="14"/>
      <c r="E985" s="14"/>
      <c r="F985" s="14"/>
      <c r="G985" s="14"/>
    </row>
    <row r="986" spans="1:7">
      <c r="A986" s="14"/>
      <c r="B986" s="14"/>
      <c r="C986" s="14"/>
      <c r="D986" s="14"/>
      <c r="E986" s="14"/>
      <c r="F986" s="14"/>
      <c r="G986" s="14"/>
    </row>
    <row r="987" spans="1:7">
      <c r="A987" s="14"/>
      <c r="B987" s="14"/>
      <c r="C987" s="14"/>
      <c r="D987" s="14"/>
      <c r="E987" s="14"/>
      <c r="F987" s="14"/>
      <c r="G987" s="14"/>
    </row>
    <row r="988" spans="1:7">
      <c r="A988" s="14"/>
      <c r="B988" s="14"/>
      <c r="C988" s="14"/>
      <c r="D988" s="14"/>
      <c r="E988" s="14"/>
      <c r="F988" s="14"/>
      <c r="G988" s="14"/>
    </row>
    <row r="989" spans="1:7">
      <c r="A989" s="14"/>
      <c r="B989" s="14"/>
      <c r="C989" s="14"/>
      <c r="D989" s="14"/>
      <c r="E989" s="14"/>
      <c r="F989" s="14"/>
      <c r="G989" s="14"/>
    </row>
    <row r="990" spans="1:7">
      <c r="A990" s="14"/>
      <c r="B990" s="14"/>
      <c r="C990" s="14"/>
      <c r="D990" s="14"/>
      <c r="E990" s="14"/>
      <c r="F990" s="14"/>
      <c r="G990" s="14"/>
    </row>
    <row r="991" spans="1:7">
      <c r="A991" s="14"/>
      <c r="B991" s="14"/>
      <c r="C991" s="14"/>
      <c r="D991" s="14"/>
      <c r="E991" s="14"/>
      <c r="F991" s="14"/>
      <c r="G991" s="14"/>
    </row>
    <row r="992" spans="1:7">
      <c r="A992" s="14"/>
      <c r="B992" s="14"/>
      <c r="C992" s="14"/>
      <c r="D992" s="14"/>
      <c r="E992" s="14"/>
      <c r="F992" s="14"/>
      <c r="G992" s="14"/>
    </row>
    <row r="993" spans="1:7">
      <c r="A993" s="14"/>
      <c r="B993" s="14"/>
      <c r="C993" s="14"/>
      <c r="D993" s="14"/>
      <c r="E993" s="14"/>
      <c r="F993" s="14"/>
      <c r="G993" s="14"/>
    </row>
    <row r="994" spans="1:7">
      <c r="A994" s="14"/>
      <c r="B994" s="14"/>
      <c r="C994" s="14"/>
      <c r="D994" s="14"/>
      <c r="E994" s="14"/>
      <c r="F994" s="14"/>
      <c r="G994" s="14"/>
    </row>
    <row r="995" spans="1:7">
      <c r="A995" s="14"/>
      <c r="B995" s="14"/>
      <c r="C995" s="14"/>
      <c r="D995" s="14"/>
      <c r="E995" s="14"/>
      <c r="F995" s="14"/>
      <c r="G995" s="14"/>
    </row>
    <row r="996" spans="1:7">
      <c r="A996" s="14"/>
      <c r="B996" s="14"/>
      <c r="C996" s="14"/>
      <c r="D996" s="14"/>
      <c r="E996" s="14"/>
      <c r="F996" s="14"/>
      <c r="G996" s="14"/>
    </row>
    <row r="997" spans="1:7">
      <c r="A997" s="14"/>
      <c r="B997" s="14"/>
      <c r="C997" s="14"/>
      <c r="D997" s="14"/>
      <c r="E997" s="14"/>
      <c r="F997" s="14"/>
      <c r="G997" s="14"/>
    </row>
    <row r="998" spans="1:7">
      <c r="A998" s="14"/>
      <c r="B998" s="14"/>
      <c r="C998" s="14"/>
      <c r="D998" s="14"/>
      <c r="E998" s="14"/>
      <c r="F998" s="14"/>
      <c r="G998" s="14"/>
    </row>
    <row r="999" spans="1:7">
      <c r="A999" s="14"/>
      <c r="B999" s="14"/>
      <c r="C999" s="14"/>
      <c r="D999" s="14"/>
      <c r="E999" s="14"/>
      <c r="F999" s="14"/>
      <c r="G999" s="14"/>
    </row>
    <row r="1000" spans="1:7">
      <c r="A1000" s="14"/>
      <c r="B1000" s="14"/>
      <c r="C1000" s="14"/>
      <c r="D1000" s="14"/>
      <c r="E1000" s="14"/>
      <c r="F1000" s="14"/>
      <c r="G1000" s="14"/>
    </row>
    <row r="1001" spans="1:7">
      <c r="A1001" s="14"/>
      <c r="B1001" s="14"/>
      <c r="C1001" s="14"/>
      <c r="D1001" s="14"/>
      <c r="E1001" s="14"/>
      <c r="F1001" s="14"/>
      <c r="G1001" s="14"/>
    </row>
    <row r="1002" spans="1:7">
      <c r="A1002" s="14"/>
      <c r="B1002" s="14"/>
      <c r="C1002" s="14"/>
      <c r="D1002" s="14"/>
      <c r="E1002" s="14"/>
      <c r="F1002" s="14"/>
      <c r="G1002" s="14"/>
    </row>
  </sheetData>
  <mergeCells count="4">
    <mergeCell ref="A1:G1"/>
    <mergeCell ref="A30:G30"/>
    <mergeCell ref="A63:G63"/>
    <mergeCell ref="A95:G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23"/>
  <sheetViews>
    <sheetView tabSelected="1" zoomScale="65" zoomScaleNormal="65" workbookViewId="0"/>
  </sheetViews>
  <sheetFormatPr baseColWidth="10" defaultColWidth="12.6640625" defaultRowHeight="15.75" customHeight="1"/>
  <cols>
    <col min="1" max="1" width="62.21875" customWidth="1"/>
    <col min="2" max="2" width="75.109375" customWidth="1"/>
    <col min="3" max="3" width="39.77734375" customWidth="1"/>
    <col min="4" max="4" width="37.88671875" customWidth="1"/>
    <col min="5" max="5" width="25.6640625" customWidth="1"/>
    <col min="6" max="6" width="31.33203125" customWidth="1"/>
    <col min="7" max="7" width="36.77734375" customWidth="1"/>
    <col min="8" max="8" width="35.21875" customWidth="1"/>
    <col min="9" max="9" width="40.77734375" customWidth="1"/>
    <col min="10" max="10" width="45.21875" customWidth="1"/>
    <col min="11" max="11" width="51" customWidth="1"/>
    <col min="12" max="12" width="49.88671875" customWidth="1"/>
    <col min="13" max="13" width="31.21875" customWidth="1"/>
    <col min="14" max="14" width="25" customWidth="1"/>
    <col min="15" max="15" width="25.6640625" customWidth="1"/>
    <col min="16" max="16" width="34.44140625" customWidth="1"/>
    <col min="17" max="17" width="41.88671875" customWidth="1"/>
    <col min="18" max="18" width="18.44140625" customWidth="1"/>
    <col min="19" max="19" width="15.33203125" customWidth="1"/>
    <col min="20" max="20" width="23.44140625" customWidth="1"/>
    <col min="21" max="21" width="23.88671875" customWidth="1"/>
    <col min="22" max="22" width="23.77734375" customWidth="1"/>
  </cols>
  <sheetData>
    <row r="1" spans="1:13" ht="15.75" customHeight="1">
      <c r="A1" s="39" t="s">
        <v>6</v>
      </c>
      <c r="E1" s="14"/>
      <c r="I1" s="14"/>
      <c r="J1" s="14"/>
    </row>
    <row r="2" spans="1:13">
      <c r="A2" s="14" t="s">
        <v>25</v>
      </c>
      <c r="B2" s="20" t="s">
        <v>26</v>
      </c>
      <c r="C2" s="14" t="s">
        <v>27</v>
      </c>
      <c r="D2" s="14" t="s">
        <v>27</v>
      </c>
      <c r="E2" s="21" t="s">
        <v>19</v>
      </c>
      <c r="F2" s="23" t="s">
        <v>30</v>
      </c>
      <c r="G2" s="24" t="s">
        <v>31</v>
      </c>
      <c r="H2" s="24" t="s">
        <v>32</v>
      </c>
      <c r="I2" s="40" t="s">
        <v>28</v>
      </c>
      <c r="J2" s="41" t="s">
        <v>29</v>
      </c>
      <c r="K2" s="19" t="s">
        <v>47</v>
      </c>
      <c r="L2" s="19" t="s">
        <v>48</v>
      </c>
      <c r="M2" s="42"/>
    </row>
    <row r="3" spans="1:13">
      <c r="A3" s="14">
        <v>15</v>
      </c>
      <c r="B3" s="20">
        <f t="shared" ref="B3:B8" si="0">A3*10^-3</f>
        <v>1.4999999999999999E-2</v>
      </c>
      <c r="C3" s="14">
        <v>2.9</v>
      </c>
      <c r="D3" s="14">
        <v>2.9</v>
      </c>
      <c r="E3" s="21">
        <f t="shared" ref="E3:E8" si="1">D3*10^-2</f>
        <v>2.8999999999999998E-2</v>
      </c>
      <c r="F3" s="23">
        <v>3.9563598130000002E-2</v>
      </c>
      <c r="G3" s="43">
        <f t="shared" ref="G3:G8" si="2">1.42*B3^(5/2)</f>
        <v>3.9130598640961265E-5</v>
      </c>
      <c r="H3" s="44">
        <f t="shared" ref="H3:H8" si="3">G3*1000</f>
        <v>3.9130598640961266E-2</v>
      </c>
      <c r="I3" s="45">
        <f t="shared" ref="I3:I8" si="4">4.1*(1+1/(1000*E3+1.6))*(1+0.55*E3^2/(E3+H3)^2)</f>
        <v>4.6559007841311217</v>
      </c>
      <c r="J3" s="46" t="e">
        <f t="shared" ref="J3:J8" si="5">(4/5)*I3*(B3^2)*SQRT(2*#REF!*E3)*TAN(90/2)</f>
        <v>#REF!</v>
      </c>
      <c r="K3" s="47" t="e">
        <f t="shared" ref="K3:K8" si="6">1.32*#REF!/2*B3^(2.47)</f>
        <v>#REF!</v>
      </c>
      <c r="L3" s="19" t="e">
        <f t="shared" ref="L3:L8" si="7">K3*1000</f>
        <v>#REF!</v>
      </c>
      <c r="M3" s="14"/>
    </row>
    <row r="4" spans="1:13">
      <c r="A4" s="14">
        <v>20</v>
      </c>
      <c r="B4" s="20">
        <f t="shared" si="0"/>
        <v>0.02</v>
      </c>
      <c r="C4" s="14">
        <v>3.9</v>
      </c>
      <c r="D4" s="14">
        <v>3.9</v>
      </c>
      <c r="E4" s="21">
        <f t="shared" si="1"/>
        <v>3.9E-2</v>
      </c>
      <c r="F4" s="23">
        <v>4.7839192580000002E-2</v>
      </c>
      <c r="G4" s="43">
        <f t="shared" si="2"/>
        <v>8.0327330342791863E-5</v>
      </c>
      <c r="H4" s="44">
        <f t="shared" si="3"/>
        <v>8.0327330342791867E-2</v>
      </c>
      <c r="I4" s="45">
        <f t="shared" si="4"/>
        <v>4.4477954810358238</v>
      </c>
      <c r="J4" s="46" t="e">
        <f t="shared" si="5"/>
        <v>#REF!</v>
      </c>
      <c r="K4" s="47" t="e">
        <f t="shared" si="6"/>
        <v>#REF!</v>
      </c>
      <c r="L4" s="19" t="e">
        <f t="shared" si="7"/>
        <v>#REF!</v>
      </c>
      <c r="M4" s="14"/>
    </row>
    <row r="5" spans="1:13">
      <c r="A5" s="14">
        <v>25</v>
      </c>
      <c r="B5" s="20">
        <f t="shared" si="0"/>
        <v>2.5000000000000001E-2</v>
      </c>
      <c r="C5" s="14">
        <v>4.8</v>
      </c>
      <c r="D5" s="14">
        <v>4.8</v>
      </c>
      <c r="E5" s="21">
        <f t="shared" si="1"/>
        <v>4.8000000000000001E-2</v>
      </c>
      <c r="F5" s="23">
        <v>0.1196237406</v>
      </c>
      <c r="G5" s="43">
        <f t="shared" si="2"/>
        <v>1.4032607116997188E-4</v>
      </c>
      <c r="H5" s="44">
        <f t="shared" si="3"/>
        <v>0.14032607116997187</v>
      </c>
      <c r="I5" s="45">
        <f t="shared" si="4"/>
        <v>4.3321047691295655</v>
      </c>
      <c r="J5" s="46" t="e">
        <f t="shared" si="5"/>
        <v>#REF!</v>
      </c>
      <c r="K5" s="47" t="e">
        <f t="shared" si="6"/>
        <v>#REF!</v>
      </c>
      <c r="L5" s="19" t="e">
        <f t="shared" si="7"/>
        <v>#REF!</v>
      </c>
      <c r="M5" s="14"/>
    </row>
    <row r="6" spans="1:13">
      <c r="A6" s="14">
        <v>30</v>
      </c>
      <c r="B6" s="20">
        <f t="shared" si="0"/>
        <v>0.03</v>
      </c>
      <c r="C6" s="14">
        <v>6.9</v>
      </c>
      <c r="D6" s="14">
        <v>5.9</v>
      </c>
      <c r="E6" s="21">
        <f t="shared" si="1"/>
        <v>5.9000000000000004E-2</v>
      </c>
      <c r="F6" s="23">
        <v>0.19330589779999999</v>
      </c>
      <c r="G6" s="43">
        <f t="shared" si="2"/>
        <v>2.2135609320730234E-4</v>
      </c>
      <c r="H6" s="44">
        <f t="shared" si="3"/>
        <v>0.22135609320730235</v>
      </c>
      <c r="I6" s="45">
        <f t="shared" si="4"/>
        <v>4.269173738452734</v>
      </c>
      <c r="J6" s="46" t="e">
        <f t="shared" si="5"/>
        <v>#REF!</v>
      </c>
      <c r="K6" s="47" t="e">
        <f t="shared" si="6"/>
        <v>#REF!</v>
      </c>
      <c r="L6" s="19" t="e">
        <f t="shared" si="7"/>
        <v>#REF!</v>
      </c>
      <c r="M6" s="14"/>
    </row>
    <row r="7" spans="1:13">
      <c r="A7" s="14">
        <v>35</v>
      </c>
      <c r="B7" s="20">
        <f t="shared" si="0"/>
        <v>3.5000000000000003E-2</v>
      </c>
      <c r="C7" s="14">
        <v>5.9</v>
      </c>
      <c r="D7" s="14">
        <v>6.9</v>
      </c>
      <c r="E7" s="21">
        <f t="shared" si="1"/>
        <v>6.9000000000000006E-2</v>
      </c>
      <c r="F7" s="23">
        <v>0.3137067691</v>
      </c>
      <c r="G7" s="43">
        <f t="shared" si="2"/>
        <v>3.2543065121466355E-4</v>
      </c>
      <c r="H7" s="44">
        <f t="shared" si="3"/>
        <v>0.32543065121466358</v>
      </c>
      <c r="I7" s="45">
        <f t="shared" si="4"/>
        <v>4.2280597451636384</v>
      </c>
      <c r="J7" s="46" t="e">
        <f t="shared" si="5"/>
        <v>#REF!</v>
      </c>
      <c r="K7" s="47" t="e">
        <f t="shared" si="6"/>
        <v>#REF!</v>
      </c>
      <c r="L7" s="19" t="e">
        <f t="shared" si="7"/>
        <v>#REF!</v>
      </c>
      <c r="M7" s="14"/>
    </row>
    <row r="8" spans="1:13">
      <c r="A8" s="14">
        <v>40</v>
      </c>
      <c r="B8" s="20">
        <f t="shared" si="0"/>
        <v>0.04</v>
      </c>
      <c r="C8" s="14">
        <v>7.8</v>
      </c>
      <c r="D8" s="14">
        <v>7.8</v>
      </c>
      <c r="E8" s="21">
        <f t="shared" si="1"/>
        <v>7.8E-2</v>
      </c>
      <c r="F8" s="23">
        <v>0.49764384299999997</v>
      </c>
      <c r="G8" s="43">
        <f t="shared" si="2"/>
        <v>4.5440000000000009E-4</v>
      </c>
      <c r="H8" s="44">
        <f t="shared" si="3"/>
        <v>0.45440000000000008</v>
      </c>
      <c r="I8" s="45">
        <f t="shared" si="4"/>
        <v>4.2005171911896939</v>
      </c>
      <c r="J8" s="46" t="e">
        <f t="shared" si="5"/>
        <v>#REF!</v>
      </c>
      <c r="K8" s="47" t="e">
        <f t="shared" si="6"/>
        <v>#REF!</v>
      </c>
      <c r="L8" s="19" t="e">
        <f t="shared" si="7"/>
        <v>#REF!</v>
      </c>
      <c r="M8" s="14"/>
    </row>
    <row r="9" spans="1:13">
      <c r="E9" s="14"/>
      <c r="H9" s="14"/>
      <c r="I9" s="26"/>
      <c r="J9" s="26"/>
      <c r="K9" s="48"/>
      <c r="M9" s="14"/>
    </row>
    <row r="10" spans="1:13">
      <c r="E10" s="14"/>
      <c r="H10" s="14"/>
      <c r="I10" s="14"/>
      <c r="J10" s="14"/>
    </row>
    <row r="11" spans="1:13">
      <c r="A11" s="18" t="s">
        <v>49</v>
      </c>
      <c r="B11" s="18"/>
      <c r="E11" s="14"/>
      <c r="H11" s="14"/>
      <c r="I11" s="14"/>
      <c r="J11" s="14"/>
    </row>
    <row r="12" spans="1:13">
      <c r="A12" s="49" t="s">
        <v>31</v>
      </c>
      <c r="B12" s="49" t="s">
        <v>50</v>
      </c>
      <c r="E12" s="14"/>
      <c r="H12" s="14"/>
      <c r="I12" s="14"/>
      <c r="J12" s="14"/>
    </row>
    <row r="13" spans="1:13">
      <c r="A13" s="50" t="s">
        <v>51</v>
      </c>
      <c r="B13" s="50" t="s">
        <v>16</v>
      </c>
      <c r="E13" s="14"/>
      <c r="H13" s="14"/>
      <c r="I13" s="14"/>
      <c r="J13" s="14"/>
    </row>
    <row r="14" spans="1:13">
      <c r="A14" s="51" t="s">
        <v>52</v>
      </c>
      <c r="B14" s="17" t="s">
        <v>53</v>
      </c>
      <c r="E14" s="14"/>
      <c r="H14" s="14"/>
      <c r="I14" s="14"/>
      <c r="J14" s="14"/>
    </row>
    <row r="15" spans="1:13">
      <c r="A15" s="52" t="s">
        <v>54</v>
      </c>
      <c r="B15" s="52" t="s">
        <v>55</v>
      </c>
      <c r="E15" s="14"/>
      <c r="H15" s="14"/>
      <c r="I15" s="14"/>
      <c r="J15" s="14"/>
    </row>
    <row r="16" spans="1:13">
      <c r="E16" s="14"/>
      <c r="H16" s="14"/>
      <c r="I16" s="14"/>
      <c r="J16" s="14"/>
    </row>
    <row r="17" spans="1:26">
      <c r="E17" s="14"/>
      <c r="H17" s="14"/>
      <c r="I17" s="14"/>
      <c r="J17" s="14"/>
    </row>
    <row r="18" spans="1:26">
      <c r="E18" s="14"/>
      <c r="H18" s="14"/>
      <c r="I18" s="14"/>
      <c r="J18" s="14"/>
    </row>
    <row r="19" spans="1:26">
      <c r="E19" s="14"/>
      <c r="H19" s="14"/>
      <c r="I19" s="14"/>
      <c r="J19" s="14"/>
    </row>
    <row r="20" spans="1:26">
      <c r="E20" s="14"/>
      <c r="H20" s="14"/>
      <c r="I20" s="14"/>
      <c r="J20" s="14"/>
    </row>
    <row r="21" spans="1:26">
      <c r="E21" s="14"/>
      <c r="H21" s="14"/>
      <c r="I21" s="27"/>
      <c r="J21" s="27"/>
      <c r="S21" s="14"/>
    </row>
    <row r="22" spans="1:26" ht="15.75" customHeight="1">
      <c r="A22" s="39" t="s">
        <v>13</v>
      </c>
      <c r="B22" s="29"/>
      <c r="C22" s="29"/>
      <c r="D22" s="29"/>
      <c r="E22" s="18"/>
      <c r="F22" s="29"/>
      <c r="G22" s="29"/>
      <c r="H22" s="29"/>
      <c r="I22" s="53"/>
      <c r="J22" s="53"/>
      <c r="K22" s="29"/>
      <c r="L22" s="29"/>
      <c r="M22" s="54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>
      <c r="A23" s="42" t="s">
        <v>25</v>
      </c>
      <c r="B23" s="55" t="s">
        <v>26</v>
      </c>
      <c r="C23" s="42" t="s">
        <v>27</v>
      </c>
      <c r="D23" s="56" t="s">
        <v>19</v>
      </c>
      <c r="E23" s="57" t="s">
        <v>30</v>
      </c>
      <c r="F23" s="58" t="s">
        <v>47</v>
      </c>
      <c r="G23" s="58" t="s">
        <v>48</v>
      </c>
      <c r="H23" s="59" t="s">
        <v>28</v>
      </c>
      <c r="I23" s="60" t="s">
        <v>33</v>
      </c>
      <c r="J23" s="33" t="s">
        <v>33</v>
      </c>
      <c r="K23" s="33" t="s">
        <v>34</v>
      </c>
      <c r="L23" s="61" t="s">
        <v>33</v>
      </c>
      <c r="M23" s="59" t="s">
        <v>35</v>
      </c>
      <c r="N23" s="62" t="s">
        <v>33</v>
      </c>
      <c r="O23" s="32" t="s">
        <v>36</v>
      </c>
      <c r="P23" s="63" t="s">
        <v>33</v>
      </c>
      <c r="Q23" s="64" t="s">
        <v>34</v>
      </c>
      <c r="R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14">
        <v>30</v>
      </c>
      <c r="B24" s="20">
        <f t="shared" ref="B24:B30" si="8">A24*10^-3</f>
        <v>0.03</v>
      </c>
      <c r="C24" s="14">
        <v>1.4</v>
      </c>
      <c r="D24" s="21">
        <f t="shared" ref="D24:D30" si="9">C24*10^-2</f>
        <v>1.3999999999999999E-2</v>
      </c>
      <c r="E24" s="57">
        <v>5.697282075E-2</v>
      </c>
      <c r="F24" s="65">
        <f t="shared" ref="F24:F30" si="10">1.32*$A$42/2*B24^(2.47)</f>
        <v>5.9845576783997958E-5</v>
      </c>
      <c r="G24" s="58">
        <f t="shared" ref="G24:G30" si="11">F24*1000</f>
        <v>5.9845576783997954E-2</v>
      </c>
      <c r="H24" s="66">
        <f t="shared" ref="H24:H30" si="12">(0.405+0.003/B24)*(1+0.55*(B24)^2/(B24+E24)^2)</f>
        <v>0.5380468040939187</v>
      </c>
      <c r="I24" s="67">
        <f t="shared" ref="I24:I30" si="13">(4/5)*H24*(B24^2)*SQRT(2*$B$42*B24)*TAN($A$42/2)</f>
        <v>1.3926476721246782E-4</v>
      </c>
      <c r="J24" s="68">
        <f t="shared" ref="J24:J30" si="14">H24*8/15*SQRT(2*9.81)*B24^(5/2)</f>
        <v>1.9813966407738291E-4</v>
      </c>
      <c r="K24" s="69">
        <f t="shared" ref="K24:K30" si="15">J24*1000</f>
        <v>0.1981396640773829</v>
      </c>
      <c r="L24" s="70">
        <f t="shared" ref="L24:L30" si="16">16/15 * TAN($A$42/2) * SQRT(2/5 * 9.81*B3^2)</f>
        <v>8.4925269646977802E-3</v>
      </c>
      <c r="M24" s="66">
        <f t="shared" ref="M24:M30" si="17">0.578*(1+0.065*($B$45)^2+(6.25-5.19*($B$45)^2)/(1000*($B24+0.016)))*(1+0.5*($B$45)^4*($B24/($B24 + $E24))^2)</f>
        <v>0.65605350386311934</v>
      </c>
      <c r="N24" s="37">
        <f t="shared" ref="N24:N30" si="18">8/15 * $M24* TAN(30/2) * SQRT(2/5 * 9.81*$B3^5)</f>
        <v>-1.6349371071157185E-5</v>
      </c>
      <c r="O24" s="71">
        <f t="shared" ref="O24:O30" si="19">0.375*(1+0.08*($B$45)+(0.0072)/($B24)*(1+0.55*(($B$45)*$B24/($B24 + $E24))^2))</f>
        <v>0.46910470274564403</v>
      </c>
      <c r="P24" s="72">
        <f t="shared" ref="P24:P30" si="20">8/15 *$O24* TAN($A$42/2) * SQRT(2/5 * 9.81*($B24-$D24)^5)</f>
        <v>4.3001680010737531E-6</v>
      </c>
      <c r="Q24" s="72">
        <f t="shared" ref="Q24:Q30" si="21">P24*1000</f>
        <v>4.3001680010737531E-3</v>
      </c>
      <c r="R24" s="73"/>
      <c r="S24" s="74"/>
      <c r="T24" s="14"/>
      <c r="U24" s="14"/>
      <c r="V24" s="14"/>
      <c r="W24" s="14"/>
      <c r="X24" s="14"/>
      <c r="Y24" s="14"/>
      <c r="Z24" s="14"/>
    </row>
    <row r="25" spans="1:26">
      <c r="A25" s="14">
        <v>35</v>
      </c>
      <c r="B25" s="20">
        <f t="shared" si="8"/>
        <v>3.5000000000000003E-2</v>
      </c>
      <c r="C25" s="14">
        <v>1.7</v>
      </c>
      <c r="D25" s="21">
        <f t="shared" si="9"/>
        <v>1.7000000000000001E-2</v>
      </c>
      <c r="E25" s="57">
        <v>7.6990337340000006E-2</v>
      </c>
      <c r="F25" s="65">
        <f t="shared" si="10"/>
        <v>8.7577113589750363E-5</v>
      </c>
      <c r="G25" s="58">
        <f t="shared" si="11"/>
        <v>8.7577113589750358E-2</v>
      </c>
      <c r="H25" s="66">
        <f t="shared" si="12"/>
        <v>0.51707555842013386</v>
      </c>
      <c r="I25" s="67">
        <f t="shared" si="13"/>
        <v>1.9676243351118082E-4</v>
      </c>
      <c r="J25" s="68">
        <f t="shared" si="14"/>
        <v>2.7994476463292779E-4</v>
      </c>
      <c r="K25" s="69">
        <f t="shared" si="15"/>
        <v>0.27994476463292778</v>
      </c>
      <c r="L25" s="70">
        <f t="shared" si="16"/>
        <v>1.1323369286263709E-2</v>
      </c>
      <c r="M25" s="66">
        <f t="shared" si="17"/>
        <v>0.64846556431264546</v>
      </c>
      <c r="N25" s="37">
        <f t="shared" si="18"/>
        <v>-3.3173825173294314E-5</v>
      </c>
      <c r="O25" s="71">
        <f t="shared" si="19"/>
        <v>0.45621653056875988</v>
      </c>
      <c r="P25" s="72">
        <f t="shared" si="20"/>
        <v>5.613942498227305E-6</v>
      </c>
      <c r="Q25" s="72">
        <f t="shared" si="21"/>
        <v>5.6139424982273051E-3</v>
      </c>
      <c r="R25" s="73"/>
      <c r="S25" s="74"/>
      <c r="T25" s="14"/>
      <c r="U25" s="14"/>
      <c r="V25" s="14"/>
      <c r="W25" s="14"/>
      <c r="X25" s="14"/>
      <c r="Y25" s="14"/>
      <c r="Z25" s="14"/>
    </row>
    <row r="26" spans="1:26">
      <c r="A26" s="14">
        <v>40</v>
      </c>
      <c r="B26" s="20">
        <f t="shared" si="8"/>
        <v>0.04</v>
      </c>
      <c r="C26" s="14">
        <v>2</v>
      </c>
      <c r="D26" s="21">
        <f t="shared" si="9"/>
        <v>0.02</v>
      </c>
      <c r="E26" s="57">
        <v>0.1547135778</v>
      </c>
      <c r="F26" s="65">
        <f t="shared" si="10"/>
        <v>1.2179535803756473E-4</v>
      </c>
      <c r="G26" s="58">
        <f t="shared" si="11"/>
        <v>0.12179535803756474</v>
      </c>
      <c r="H26" s="66">
        <f t="shared" si="12"/>
        <v>0.49114118628287728</v>
      </c>
      <c r="I26" s="67">
        <f t="shared" si="13"/>
        <v>2.6096027288835798E-4</v>
      </c>
      <c r="J26" s="68">
        <f t="shared" si="14"/>
        <v>3.7128257090866264E-4</v>
      </c>
      <c r="K26" s="69">
        <f t="shared" si="15"/>
        <v>0.37128257090866262</v>
      </c>
      <c r="L26" s="70">
        <f t="shared" si="16"/>
        <v>1.4154211607829637E-2</v>
      </c>
      <c r="M26" s="66">
        <f t="shared" si="17"/>
        <v>0.64222879878687555</v>
      </c>
      <c r="N26" s="37">
        <f t="shared" si="18"/>
        <v>-5.7394918276651902E-5</v>
      </c>
      <c r="O26" s="71">
        <f t="shared" si="19"/>
        <v>0.44652785296570713</v>
      </c>
      <c r="P26" s="72">
        <f t="shared" si="20"/>
        <v>7.1505462969096437E-6</v>
      </c>
      <c r="Q26" s="72">
        <f t="shared" si="21"/>
        <v>7.1505462969096434E-3</v>
      </c>
      <c r="R26" s="73"/>
      <c r="S26" s="74"/>
      <c r="T26" s="14"/>
      <c r="U26" s="14"/>
      <c r="V26" s="14"/>
      <c r="W26" s="14"/>
      <c r="X26" s="14"/>
      <c r="Y26" s="14"/>
      <c r="Z26" s="14"/>
    </row>
    <row r="27" spans="1:26">
      <c r="A27" s="14">
        <v>45</v>
      </c>
      <c r="B27" s="20">
        <f t="shared" si="8"/>
        <v>4.4999999999999998E-2</v>
      </c>
      <c r="C27" s="14">
        <v>2.2000000000000002</v>
      </c>
      <c r="D27" s="21">
        <f t="shared" si="9"/>
        <v>2.2000000000000002E-2</v>
      </c>
      <c r="E27" s="57">
        <v>0.18085649379999999</v>
      </c>
      <c r="F27" s="65">
        <f t="shared" si="10"/>
        <v>1.6292114997333936E-4</v>
      </c>
      <c r="G27" s="58">
        <f t="shared" si="11"/>
        <v>0.16292114997333937</v>
      </c>
      <c r="H27" s="66">
        <f t="shared" si="12"/>
        <v>0.48196478169361928</v>
      </c>
      <c r="I27" s="67">
        <f t="shared" si="13"/>
        <v>3.4376737156990926E-4</v>
      </c>
      <c r="J27" s="68">
        <f t="shared" si="14"/>
        <v>4.8909679660548639E-4</v>
      </c>
      <c r="K27" s="69">
        <f t="shared" si="15"/>
        <v>0.48909679660548638</v>
      </c>
      <c r="L27" s="70">
        <f t="shared" si="16"/>
        <v>1.698505392939556E-2</v>
      </c>
      <c r="M27" s="66">
        <f t="shared" si="17"/>
        <v>0.63701895418813925</v>
      </c>
      <c r="N27" s="37">
        <f t="shared" si="18"/>
        <v>-8.9802646466633567E-5</v>
      </c>
      <c r="O27" s="71">
        <f t="shared" si="19"/>
        <v>0.4390232890233825</v>
      </c>
      <c r="P27" s="72">
        <f t="shared" si="20"/>
        <v>9.970635245980343E-6</v>
      </c>
      <c r="Q27" s="72">
        <f t="shared" si="21"/>
        <v>9.9706352459803423E-3</v>
      </c>
      <c r="R27" s="73"/>
      <c r="S27" s="74"/>
      <c r="T27" s="14"/>
      <c r="U27" s="14"/>
      <c r="V27" s="14"/>
      <c r="W27" s="14"/>
      <c r="X27" s="14"/>
      <c r="Y27" s="14"/>
      <c r="Z27" s="14"/>
    </row>
    <row r="28" spans="1:26">
      <c r="A28" s="14">
        <v>50</v>
      </c>
      <c r="B28" s="20">
        <f t="shared" si="8"/>
        <v>0.05</v>
      </c>
      <c r="C28" s="14">
        <v>2.5</v>
      </c>
      <c r="D28" s="21">
        <f t="shared" si="9"/>
        <v>2.5000000000000001E-2</v>
      </c>
      <c r="E28" s="57">
        <v>0.2527664751</v>
      </c>
      <c r="F28" s="65">
        <f t="shared" si="10"/>
        <v>2.1134815871261733E-4</v>
      </c>
      <c r="G28" s="58">
        <f t="shared" si="11"/>
        <v>0.21134815871261733</v>
      </c>
      <c r="H28" s="66">
        <f t="shared" si="12"/>
        <v>0.47197493366626458</v>
      </c>
      <c r="I28" s="67">
        <f t="shared" si="13"/>
        <v>4.3808865803809602E-4</v>
      </c>
      <c r="J28" s="68">
        <f t="shared" si="14"/>
        <v>6.2329289221695451E-4</v>
      </c>
      <c r="K28" s="69">
        <f t="shared" si="15"/>
        <v>0.6232928922169545</v>
      </c>
      <c r="L28" s="70">
        <f t="shared" si="16"/>
        <v>1.9815896250961491E-2</v>
      </c>
      <c r="M28" s="66">
        <f t="shared" si="17"/>
        <v>0.6325974535809773</v>
      </c>
      <c r="N28" s="37">
        <f t="shared" si="18"/>
        <v>-1.311086042916576E-4</v>
      </c>
      <c r="O28" s="71">
        <f t="shared" si="19"/>
        <v>0.4330143998630529</v>
      </c>
      <c r="P28" s="72">
        <f t="shared" si="20"/>
        <v>1.2113455283550004E-5</v>
      </c>
      <c r="Q28" s="72">
        <f t="shared" si="21"/>
        <v>1.2113455283550003E-2</v>
      </c>
      <c r="R28" s="73"/>
      <c r="S28" s="74"/>
      <c r="T28" s="14"/>
      <c r="U28" s="14"/>
      <c r="V28" s="14"/>
      <c r="W28" s="14"/>
      <c r="X28" s="14"/>
      <c r="Y28" s="14"/>
      <c r="Z28" s="14"/>
    </row>
    <row r="29" spans="1:26" ht="13.2">
      <c r="A29" s="14">
        <v>55</v>
      </c>
      <c r="B29" s="20">
        <f t="shared" si="8"/>
        <v>5.5E-2</v>
      </c>
      <c r="C29" s="14">
        <v>2.8</v>
      </c>
      <c r="D29" s="21">
        <f t="shared" si="9"/>
        <v>2.7999999999999997E-2</v>
      </c>
      <c r="E29" s="57">
        <v>0.30098865339999997</v>
      </c>
      <c r="F29" s="65">
        <f t="shared" si="10"/>
        <v>2.6744741272395281E-4</v>
      </c>
      <c r="G29" s="58">
        <f t="shared" si="11"/>
        <v>0.26744741272395278</v>
      </c>
      <c r="H29" s="66">
        <f t="shared" si="12"/>
        <v>0.46557860605506657</v>
      </c>
      <c r="I29" s="67">
        <f t="shared" si="13"/>
        <v>5.4842570737839767E-4</v>
      </c>
      <c r="J29" s="68">
        <f t="shared" si="14"/>
        <v>7.8027549685681424E-4</v>
      </c>
      <c r="K29" s="69">
        <f t="shared" si="15"/>
        <v>0.78027549685681419</v>
      </c>
      <c r="L29" s="70">
        <f t="shared" si="16"/>
        <v>2.2646738572527417E-2</v>
      </c>
      <c r="M29" s="66">
        <f t="shared" si="17"/>
        <v>0.62879943601987398</v>
      </c>
      <c r="N29" s="37">
        <f t="shared" si="18"/>
        <v>-1.8196831169493466E-4</v>
      </c>
      <c r="O29" s="71">
        <f t="shared" si="19"/>
        <v>0.42810236670801927</v>
      </c>
      <c r="P29" s="72">
        <f t="shared" si="20"/>
        <v>1.4516861016333809E-5</v>
      </c>
      <c r="Q29" s="72">
        <f t="shared" si="21"/>
        <v>1.4516861016333808E-2</v>
      </c>
      <c r="R29" s="73"/>
      <c r="S29" s="74"/>
      <c r="T29" s="14"/>
      <c r="U29" s="14"/>
      <c r="V29" s="14"/>
      <c r="W29" s="14"/>
      <c r="X29" s="14"/>
      <c r="Y29" s="14"/>
      <c r="Z29" s="14"/>
    </row>
    <row r="30" spans="1:26" ht="13.2">
      <c r="A30" s="14">
        <v>60</v>
      </c>
      <c r="B30" s="20">
        <f t="shared" si="8"/>
        <v>0.06</v>
      </c>
      <c r="C30" s="14">
        <v>3</v>
      </c>
      <c r="D30" s="21">
        <f t="shared" si="9"/>
        <v>0.03</v>
      </c>
      <c r="E30" s="57">
        <v>0.3938612286</v>
      </c>
      <c r="F30" s="65">
        <f t="shared" si="10"/>
        <v>3.3157070011230005E-4</v>
      </c>
      <c r="G30" s="58">
        <f t="shared" si="11"/>
        <v>0.33157070011230005</v>
      </c>
      <c r="H30" s="66">
        <f t="shared" si="12"/>
        <v>0.4593735129625563</v>
      </c>
      <c r="I30" s="67">
        <f t="shared" si="13"/>
        <v>6.726081745082014E-4</v>
      </c>
      <c r="J30" s="68">
        <f t="shared" si="14"/>
        <v>9.5695674089222042E-4</v>
      </c>
      <c r="K30" s="69">
        <f t="shared" si="15"/>
        <v>0.95695674089222038</v>
      </c>
      <c r="L30" s="70">
        <f t="shared" si="16"/>
        <v>0</v>
      </c>
      <c r="M30" s="66">
        <f t="shared" si="17"/>
        <v>0.62550082102712201</v>
      </c>
      <c r="N30" s="37">
        <f t="shared" si="18"/>
        <v>0</v>
      </c>
      <c r="O30" s="71">
        <f t="shared" si="19"/>
        <v>0.42400768969312097</v>
      </c>
      <c r="P30" s="72">
        <f t="shared" si="20"/>
        <v>1.8710808308857072E-5</v>
      </c>
      <c r="Q30" s="72">
        <f t="shared" si="21"/>
        <v>1.8710808308857071E-2</v>
      </c>
      <c r="R30" s="73"/>
      <c r="S30" s="74"/>
      <c r="T30" s="14"/>
      <c r="U30" s="14"/>
      <c r="V30" s="14"/>
      <c r="W30" s="14"/>
      <c r="X30" s="14"/>
      <c r="Y30" s="14"/>
      <c r="Z30" s="14"/>
    </row>
    <row r="31" spans="1:26" ht="13.2">
      <c r="B31" s="2"/>
      <c r="C31" s="2"/>
      <c r="D31" s="2"/>
      <c r="E31" s="2"/>
      <c r="I31" s="14"/>
      <c r="J31" s="14"/>
    </row>
    <row r="32" spans="1:26" ht="13.2">
      <c r="A32" s="18" t="s">
        <v>49</v>
      </c>
      <c r="B32" s="18"/>
      <c r="C32" s="2"/>
      <c r="D32" s="2"/>
      <c r="E32" s="2"/>
      <c r="I32" s="14"/>
      <c r="J32" s="14"/>
    </row>
    <row r="33" spans="1:26" ht="13.2">
      <c r="A33" s="75" t="s">
        <v>54</v>
      </c>
      <c r="B33" s="75" t="s">
        <v>55</v>
      </c>
      <c r="C33" s="4"/>
      <c r="D33" s="2"/>
      <c r="E33" s="2"/>
      <c r="I33" s="14"/>
      <c r="J33" s="14"/>
    </row>
    <row r="34" spans="1:26" ht="13.2">
      <c r="A34" s="76" t="s">
        <v>51</v>
      </c>
      <c r="B34" s="76" t="s">
        <v>16</v>
      </c>
      <c r="C34" s="4"/>
      <c r="D34" s="2"/>
      <c r="E34" s="2"/>
      <c r="I34" s="14"/>
      <c r="J34" s="14"/>
    </row>
    <row r="35" spans="1:26" ht="13.2">
      <c r="A35" s="77" t="s">
        <v>56</v>
      </c>
      <c r="B35" s="77" t="s">
        <v>18</v>
      </c>
      <c r="C35" s="4"/>
      <c r="D35" s="2"/>
      <c r="E35" s="2"/>
      <c r="I35" s="14"/>
      <c r="J35" s="14"/>
    </row>
    <row r="36" spans="1:26" ht="13.2">
      <c r="A36" s="35" t="s">
        <v>36</v>
      </c>
      <c r="B36" s="71" t="s">
        <v>57</v>
      </c>
      <c r="C36" s="78"/>
      <c r="I36" s="14"/>
      <c r="J36" s="14"/>
    </row>
    <row r="37" spans="1:26" ht="13.2">
      <c r="A37" s="79" t="s">
        <v>52</v>
      </c>
      <c r="B37" s="80" t="s">
        <v>53</v>
      </c>
      <c r="C37" s="4"/>
      <c r="D37" s="2"/>
      <c r="E37" s="2"/>
      <c r="I37" s="14"/>
      <c r="J37" s="14"/>
    </row>
    <row r="38" spans="1:26" ht="13.2">
      <c r="A38" s="81" t="s">
        <v>58</v>
      </c>
      <c r="B38" s="81" t="s">
        <v>59</v>
      </c>
      <c r="C38" s="4"/>
      <c r="D38" s="2"/>
      <c r="E38" s="2"/>
      <c r="I38" s="14"/>
      <c r="J38" s="14"/>
    </row>
    <row r="39" spans="1:26" ht="13.2">
      <c r="A39" s="82" t="s">
        <v>33</v>
      </c>
      <c r="B39" s="38" t="s">
        <v>60</v>
      </c>
      <c r="C39" s="4"/>
      <c r="D39" s="2"/>
      <c r="E39" s="2"/>
      <c r="I39" s="14"/>
      <c r="J39" s="14"/>
    </row>
    <row r="40" spans="1:26" ht="13.2">
      <c r="A40" s="83" t="s">
        <v>33</v>
      </c>
      <c r="B40" s="72" t="s">
        <v>61</v>
      </c>
      <c r="C40" s="4"/>
      <c r="D40" s="2"/>
      <c r="E40" s="2"/>
      <c r="I40" s="14"/>
      <c r="J40" s="14"/>
    </row>
    <row r="41" spans="1:26" ht="13.2">
      <c r="A41" s="14" t="s">
        <v>17</v>
      </c>
      <c r="B41" s="14">
        <v>180</v>
      </c>
      <c r="C41" s="4"/>
      <c r="D41" s="2"/>
      <c r="E41" s="2"/>
      <c r="I41" s="14"/>
      <c r="J41" s="14"/>
    </row>
    <row r="42" spans="1:26" ht="13.2">
      <c r="A42" s="14">
        <f>30*PI()/180</f>
        <v>0.52359877559829882</v>
      </c>
      <c r="B42" s="14">
        <v>30</v>
      </c>
      <c r="C42" s="5"/>
      <c r="D42" s="5"/>
      <c r="E42" s="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.2">
      <c r="A43" s="18" t="s">
        <v>20</v>
      </c>
      <c r="B43" s="14">
        <f>22.5*10^-2</f>
        <v>0.22500000000000001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.2">
      <c r="A44" s="14" t="s">
        <v>21</v>
      </c>
      <c r="B44" s="14">
        <v>0.03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.2">
      <c r="A45" s="14" t="s">
        <v>22</v>
      </c>
      <c r="B45" s="14">
        <f>B44/B43</f>
        <v>0.13333333333333333</v>
      </c>
      <c r="C45" s="5"/>
      <c r="D45" s="5"/>
      <c r="E45" s="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2">
      <c r="A46" s="14"/>
      <c r="B46" s="14"/>
      <c r="C46" s="5"/>
      <c r="D46" s="5"/>
      <c r="E46" s="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.2">
      <c r="A47" s="14"/>
      <c r="B47" s="84"/>
      <c r="C47" s="4"/>
      <c r="D47" s="2"/>
      <c r="E47" s="2"/>
      <c r="I47" s="14"/>
      <c r="J47" s="14"/>
    </row>
    <row r="48" spans="1:26" ht="24.6">
      <c r="A48" s="39" t="s">
        <v>5</v>
      </c>
      <c r="B48" s="85"/>
      <c r="C48" s="86"/>
      <c r="D48" s="85"/>
      <c r="E48" s="85"/>
      <c r="F48" s="87"/>
      <c r="G48" s="87"/>
      <c r="H48" s="87"/>
      <c r="I48" s="88"/>
      <c r="J48" s="88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spans="1:26" ht="13.2">
      <c r="A49" s="42" t="s">
        <v>25</v>
      </c>
      <c r="B49" s="55" t="s">
        <v>26</v>
      </c>
      <c r="C49" s="42" t="s">
        <v>27</v>
      </c>
      <c r="D49" s="56" t="s">
        <v>19</v>
      </c>
      <c r="E49" s="30" t="s">
        <v>37</v>
      </c>
      <c r="F49" s="31" t="s">
        <v>38</v>
      </c>
      <c r="G49" s="23" t="s">
        <v>30</v>
      </c>
      <c r="H49" s="30" t="s">
        <v>62</v>
      </c>
      <c r="I49" s="30" t="s">
        <v>63</v>
      </c>
      <c r="J49" s="31" t="s">
        <v>64</v>
      </c>
      <c r="K49" s="31" t="s">
        <v>64</v>
      </c>
      <c r="L49" s="32" t="s">
        <v>39</v>
      </c>
      <c r="M49" s="32" t="s">
        <v>40</v>
      </c>
      <c r="N49" s="33" t="s">
        <v>65</v>
      </c>
      <c r="O49" s="33" t="s">
        <v>66</v>
      </c>
      <c r="P49" s="89" t="s">
        <v>67</v>
      </c>
      <c r="Q49" s="34" t="s">
        <v>68</v>
      </c>
      <c r="R49" s="89" t="s">
        <v>41</v>
      </c>
      <c r="S49" s="63" t="s">
        <v>42</v>
      </c>
      <c r="T49" s="63" t="s">
        <v>69</v>
      </c>
      <c r="U49" s="63" t="s">
        <v>70</v>
      </c>
      <c r="V49" s="90"/>
      <c r="W49" s="90"/>
      <c r="X49" s="90"/>
      <c r="Y49" s="90"/>
      <c r="Z49" s="90"/>
    </row>
    <row r="50" spans="1:26" ht="13.2">
      <c r="A50" s="1">
        <v>10</v>
      </c>
      <c r="B50" s="20">
        <f t="shared" ref="B50:B56" si="22">A50*10^-3</f>
        <v>0.01</v>
      </c>
      <c r="C50" s="14">
        <v>0.9</v>
      </c>
      <c r="D50" s="21">
        <f t="shared" ref="D50:D56" si="23">C50*10^-2</f>
        <v>9.0000000000000011E-3</v>
      </c>
      <c r="E50" s="28">
        <f t="shared" ref="E50:E56" si="24">(0.405+0.003/B50)*(1+0.55*B50^2/(B50+D50)^2)</f>
        <v>0.81240997229916911</v>
      </c>
      <c r="F50" s="22">
        <f t="shared" ref="F50:F56" si="25">4.1*(1+1/(1000*B50+1.6))*(1+0.55*B50^2/(B50+D50)^2)</f>
        <v>5.1319514757856535</v>
      </c>
      <c r="G50" s="25">
        <v>3.2346138839999997E-2</v>
      </c>
      <c r="H50" s="28">
        <f t="shared" ref="H50:H56" si="26">E50*$B$67*B50*SQRT(2*9.81*B50)</f>
        <v>8.0966854080222867E-4</v>
      </c>
      <c r="I50" s="28">
        <f t="shared" ref="I50:I56" si="27">H50*1000</f>
        <v>0.80966854080222872</v>
      </c>
      <c r="J50" s="22">
        <f t="shared" ref="J50:J56" si="28">F50*$B$67*B50*SQRT(2*9.81*B50)</f>
        <v>5.1146339958233235E-3</v>
      </c>
      <c r="K50" s="22">
        <f t="shared" ref="K50:K56" si="29">J50*1000</f>
        <v>5.1146339958233238</v>
      </c>
      <c r="L50" s="35">
        <f t="shared" ref="L50:L56" si="30">1.83*(1-0.2*B50)*(B50)^(3/2)</f>
        <v>1.8263400000000005E-3</v>
      </c>
      <c r="M50" s="35">
        <f t="shared" ref="M50:M56" si="31">L50*1000</f>
        <v>1.8263400000000005</v>
      </c>
      <c r="N50" s="36">
        <f t="shared" ref="N50:N56" si="32">2/3*F50*$B$67*SQRT(2*9.81)*B50^(3/2)</f>
        <v>3.4097559972155488E-3</v>
      </c>
      <c r="O50" s="37">
        <f t="shared" ref="O50:O56" si="33">N50*1000</f>
        <v>3.4097559972155489</v>
      </c>
      <c r="P50" s="70">
        <f t="shared" ref="P50:P56" si="34">0.578*(1+0.065*($B$68^2)+((6.25-5.19*($B$68^2))/(1000*(B50+0.016)))*(1+0.5*($B$68^4)*(B50/B50+D50)^2))</f>
        <v>0.71558108314205982</v>
      </c>
      <c r="Q50" s="91">
        <f t="shared" ref="Q50:Q56" si="35">2/3*P50*$B$67*SQRT(2*9.81)*B50^(3/2)</f>
        <v>4.7544426350292071E-4</v>
      </c>
      <c r="R50" s="70">
        <f t="shared" ref="R50:R56" si="36">Q50*1000</f>
        <v>0.47544426350292068</v>
      </c>
      <c r="S50" s="92">
        <f t="shared" ref="S50:S56" si="37">0.375*(1+0.08*$B$68+0.0072/B50)*(1+0.55*($B$68*B50/B50+D50)^2)</f>
        <v>0.65623137072777782</v>
      </c>
      <c r="T50" s="92">
        <f t="shared" ref="T50:T56" si="38">2/3*S50*$B$67*SQRT(2*9.81)*B50^(3/2)</f>
        <v>4.3601130339165315E-4</v>
      </c>
      <c r="U50" s="93">
        <f t="shared" ref="U50:U56" si="39">T50*1000</f>
        <v>0.43601130339165317</v>
      </c>
    </row>
    <row r="51" spans="1:26" ht="13.2">
      <c r="A51" s="1">
        <v>15</v>
      </c>
      <c r="B51" s="20">
        <f t="shared" si="22"/>
        <v>1.4999999999999999E-2</v>
      </c>
      <c r="C51" s="14">
        <v>1.4</v>
      </c>
      <c r="D51" s="21">
        <f t="shared" si="23"/>
        <v>1.3999999999999999E-2</v>
      </c>
      <c r="E51" s="28">
        <f t="shared" si="24"/>
        <v>0.69402348394768132</v>
      </c>
      <c r="F51" s="22">
        <f t="shared" si="25"/>
        <v>4.9866309470939649</v>
      </c>
      <c r="G51" s="25">
        <v>7.0761120950000006E-2</v>
      </c>
      <c r="H51" s="28">
        <f t="shared" si="26"/>
        <v>1.2707001298887636E-3</v>
      </c>
      <c r="I51" s="28">
        <f t="shared" si="27"/>
        <v>1.2707001298887637</v>
      </c>
      <c r="J51" s="22">
        <f t="shared" si="28"/>
        <v>9.1301126528699778E-3</v>
      </c>
      <c r="K51" s="22">
        <f t="shared" si="29"/>
        <v>9.1301126528699772</v>
      </c>
      <c r="L51" s="35">
        <f t="shared" si="30"/>
        <v>3.3518388979539996E-3</v>
      </c>
      <c r="M51" s="35">
        <f t="shared" si="31"/>
        <v>3.3518388979539995</v>
      </c>
      <c r="N51" s="36">
        <f t="shared" si="32"/>
        <v>6.0867417685799806E-3</v>
      </c>
      <c r="O51" s="37">
        <f t="shared" si="33"/>
        <v>6.0867417685799809</v>
      </c>
      <c r="P51" s="70">
        <f t="shared" si="34"/>
        <v>0.69349849697730737</v>
      </c>
      <c r="Q51" s="91">
        <f t="shared" si="35"/>
        <v>8.4649261450943174E-4</v>
      </c>
      <c r="R51" s="70">
        <f t="shared" si="36"/>
        <v>0.8464926145094317</v>
      </c>
      <c r="S51" s="92">
        <f t="shared" si="37"/>
        <v>0.56567385131111103</v>
      </c>
      <c r="T51" s="92">
        <f t="shared" si="38"/>
        <v>6.9046831311536422E-4</v>
      </c>
      <c r="U51" s="93">
        <f t="shared" si="39"/>
        <v>0.69046831311536427</v>
      </c>
    </row>
    <row r="52" spans="1:26" ht="13.2">
      <c r="A52" s="1">
        <v>20</v>
      </c>
      <c r="B52" s="20">
        <f t="shared" si="22"/>
        <v>0.02</v>
      </c>
      <c r="C52" s="14">
        <v>1.9</v>
      </c>
      <c r="D52" s="21">
        <f t="shared" si="23"/>
        <v>1.9E-2</v>
      </c>
      <c r="E52" s="28">
        <f t="shared" si="24"/>
        <v>0.63527613412228801</v>
      </c>
      <c r="F52" s="22">
        <f t="shared" si="25"/>
        <v>4.9103008498307643</v>
      </c>
      <c r="G52" s="25">
        <v>0.13375141130000001</v>
      </c>
      <c r="H52" s="28">
        <f t="shared" si="26"/>
        <v>1.790768940668763E-3</v>
      </c>
      <c r="I52" s="28">
        <f t="shared" si="27"/>
        <v>1.790768940668763</v>
      </c>
      <c r="J52" s="22">
        <f t="shared" si="28"/>
        <v>1.3841562399263227E-2</v>
      </c>
      <c r="K52" s="22">
        <f t="shared" si="29"/>
        <v>13.841562399263227</v>
      </c>
      <c r="L52" s="35">
        <f t="shared" si="30"/>
        <v>5.1553175517323885E-3</v>
      </c>
      <c r="M52" s="35">
        <f t="shared" si="31"/>
        <v>5.1553175517323888</v>
      </c>
      <c r="N52" s="36">
        <f t="shared" si="32"/>
        <v>9.227708266175489E-3</v>
      </c>
      <c r="O52" s="37">
        <f t="shared" si="33"/>
        <v>9.2277082661754886</v>
      </c>
      <c r="P52" s="70">
        <f t="shared" si="34"/>
        <v>0.67754996330614836</v>
      </c>
      <c r="Q52" s="91">
        <f t="shared" si="35"/>
        <v>1.273289272563112E-3</v>
      </c>
      <c r="R52" s="70">
        <f t="shared" si="36"/>
        <v>1.273289272563112</v>
      </c>
      <c r="S52" s="92">
        <f t="shared" si="37"/>
        <v>0.52056017914444452</v>
      </c>
      <c r="T52" s="92">
        <f t="shared" si="38"/>
        <v>9.7826540878824986E-4</v>
      </c>
      <c r="U52" s="93">
        <f t="shared" si="39"/>
        <v>0.97826540878824986</v>
      </c>
    </row>
    <row r="53" spans="1:26" ht="13.2">
      <c r="A53" s="1">
        <v>25</v>
      </c>
      <c r="B53" s="20">
        <f t="shared" si="22"/>
        <v>2.5000000000000001E-2</v>
      </c>
      <c r="C53" s="14">
        <v>2.4</v>
      </c>
      <c r="D53" s="21">
        <f t="shared" si="23"/>
        <v>2.4E-2</v>
      </c>
      <c r="E53" s="28">
        <f t="shared" si="24"/>
        <v>0.60016399416909616</v>
      </c>
      <c r="F53" s="22">
        <f t="shared" si="25"/>
        <v>4.8631978217096261</v>
      </c>
      <c r="G53" s="25">
        <v>0.21686317799999999</v>
      </c>
      <c r="H53" s="28">
        <f t="shared" si="26"/>
        <v>2.3643511062199593E-3</v>
      </c>
      <c r="I53" s="28">
        <f t="shared" si="27"/>
        <v>2.3643511062199591</v>
      </c>
      <c r="J53" s="22">
        <f t="shared" si="28"/>
        <v>1.9158608749004699E-2</v>
      </c>
      <c r="K53" s="22">
        <f t="shared" si="29"/>
        <v>19.158608749004699</v>
      </c>
      <c r="L53" s="35">
        <f t="shared" si="30"/>
        <v>7.1975415968969919E-3</v>
      </c>
      <c r="M53" s="35">
        <f t="shared" si="31"/>
        <v>7.1975415968969916</v>
      </c>
      <c r="N53" s="36">
        <f t="shared" si="32"/>
        <v>1.2772405832669798E-2</v>
      </c>
      <c r="O53" s="37">
        <f t="shared" si="33"/>
        <v>12.772405832669799</v>
      </c>
      <c r="P53" s="70">
        <f t="shared" si="34"/>
        <v>0.665491316582146</v>
      </c>
      <c r="Q53" s="91">
        <f t="shared" si="35"/>
        <v>1.7478057617892272E-3</v>
      </c>
      <c r="R53" s="70">
        <f t="shared" si="36"/>
        <v>1.7478057617892273</v>
      </c>
      <c r="S53" s="92">
        <f t="shared" si="37"/>
        <v>0.4936302993777778</v>
      </c>
      <c r="T53" s="92">
        <f t="shared" si="38"/>
        <v>1.2964404793097311E-3</v>
      </c>
      <c r="U53" s="93">
        <f t="shared" si="39"/>
        <v>1.2964404793097311</v>
      </c>
    </row>
    <row r="54" spans="1:26" ht="13.2">
      <c r="A54" s="1">
        <v>30</v>
      </c>
      <c r="B54" s="20">
        <f t="shared" si="22"/>
        <v>0.03</v>
      </c>
      <c r="C54" s="14">
        <v>2.9</v>
      </c>
      <c r="D54" s="21">
        <f t="shared" si="23"/>
        <v>2.8999999999999998E-2</v>
      </c>
      <c r="E54" s="28">
        <f t="shared" si="24"/>
        <v>0.57681126113185865</v>
      </c>
      <c r="F54" s="22">
        <f t="shared" si="25"/>
        <v>4.8312190226146265</v>
      </c>
      <c r="G54" s="25">
        <v>0.3050238086</v>
      </c>
      <c r="H54" s="28">
        <f t="shared" si="26"/>
        <v>2.987085352705312E-3</v>
      </c>
      <c r="I54" s="28">
        <f t="shared" si="27"/>
        <v>2.9870853527053121</v>
      </c>
      <c r="J54" s="22">
        <f t="shared" si="28"/>
        <v>2.501903924317533E-2</v>
      </c>
      <c r="K54" s="22">
        <f t="shared" si="29"/>
        <v>25.019039243175332</v>
      </c>
      <c r="L54" s="35">
        <f t="shared" si="30"/>
        <v>9.4519051799518208E-3</v>
      </c>
      <c r="M54" s="35">
        <f t="shared" si="31"/>
        <v>9.4519051799518206</v>
      </c>
      <c r="N54" s="36">
        <f t="shared" si="32"/>
        <v>1.6679359495450227E-2</v>
      </c>
      <c r="O54" s="37">
        <f t="shared" si="33"/>
        <v>16.679359495450228</v>
      </c>
      <c r="P54" s="70">
        <f t="shared" si="34"/>
        <v>0.65605411540948844</v>
      </c>
      <c r="Q54" s="91">
        <f t="shared" si="35"/>
        <v>2.264969232022605E-3</v>
      </c>
      <c r="R54" s="70">
        <f t="shared" si="36"/>
        <v>2.2649692320226049</v>
      </c>
      <c r="S54" s="92">
        <f t="shared" si="37"/>
        <v>0.47579752706111106</v>
      </c>
      <c r="T54" s="92">
        <f t="shared" si="38"/>
        <v>1.6426491872445818E-3</v>
      </c>
      <c r="U54" s="93">
        <f t="shared" si="39"/>
        <v>1.6426491872445816</v>
      </c>
    </row>
    <row r="55" spans="1:26" ht="13.2">
      <c r="A55" s="1">
        <v>35</v>
      </c>
      <c r="B55" s="20">
        <f t="shared" si="22"/>
        <v>3.5000000000000003E-2</v>
      </c>
      <c r="C55" s="14">
        <v>3.4</v>
      </c>
      <c r="D55" s="21">
        <f t="shared" si="23"/>
        <v>3.4000000000000002E-2</v>
      </c>
      <c r="E55" s="28">
        <f t="shared" si="24"/>
        <v>0.5601574174093078</v>
      </c>
      <c r="F55" s="22">
        <f t="shared" si="25"/>
        <v>4.8080835522683731</v>
      </c>
      <c r="G55" s="25">
        <v>0.35137480900000001</v>
      </c>
      <c r="H55" s="28">
        <f t="shared" si="26"/>
        <v>3.6554780233626553E-3</v>
      </c>
      <c r="I55" s="28">
        <f t="shared" si="27"/>
        <v>3.6554780233626554</v>
      </c>
      <c r="J55" s="22">
        <f t="shared" si="28"/>
        <v>3.1376615239865319E-2</v>
      </c>
      <c r="K55" s="22">
        <f t="shared" si="29"/>
        <v>31.37661523986532</v>
      </c>
      <c r="L55" s="35">
        <f t="shared" si="30"/>
        <v>1.1898779176675547E-2</v>
      </c>
      <c r="M55" s="35">
        <f t="shared" si="31"/>
        <v>11.898779176675548</v>
      </c>
      <c r="N55" s="36">
        <f t="shared" si="32"/>
        <v>2.0917743493243549E-2</v>
      </c>
      <c r="O55" s="37">
        <f t="shared" si="33"/>
        <v>20.917743493243549</v>
      </c>
      <c r="P55" s="70">
        <f t="shared" si="34"/>
        <v>0.64846734639072134</v>
      </c>
      <c r="Q55" s="91">
        <f t="shared" si="35"/>
        <v>2.8211809275123629E-3</v>
      </c>
      <c r="R55" s="70">
        <f t="shared" si="36"/>
        <v>2.8211809275123629</v>
      </c>
      <c r="S55" s="92">
        <f t="shared" si="37"/>
        <v>0.46316756864444447</v>
      </c>
      <c r="T55" s="92">
        <f t="shared" si="38"/>
        <v>2.0150274615595917E-3</v>
      </c>
      <c r="U55" s="93">
        <f t="shared" si="39"/>
        <v>2.0150274615595918</v>
      </c>
    </row>
    <row r="56" spans="1:26" ht="13.2">
      <c r="A56" s="1">
        <v>40</v>
      </c>
      <c r="B56" s="20">
        <f t="shared" si="22"/>
        <v>0.04</v>
      </c>
      <c r="C56" s="14">
        <v>3.9</v>
      </c>
      <c r="D56" s="21">
        <f t="shared" si="23"/>
        <v>3.9E-2</v>
      </c>
      <c r="E56" s="28">
        <f t="shared" si="24"/>
        <v>0.54768146130427831</v>
      </c>
      <c r="F56" s="22">
        <f t="shared" si="25"/>
        <v>4.7905671089445718</v>
      </c>
      <c r="G56" s="25">
        <v>0.4450948113</v>
      </c>
      <c r="H56" s="28">
        <f t="shared" si="26"/>
        <v>4.3666667295449773E-3</v>
      </c>
      <c r="I56" s="28">
        <f t="shared" si="27"/>
        <v>4.3666667295449777</v>
      </c>
      <c r="J56" s="22">
        <f t="shared" si="28"/>
        <v>3.819521288973985E-2</v>
      </c>
      <c r="K56" s="22">
        <f t="shared" si="29"/>
        <v>38.19521288973985</v>
      </c>
      <c r="L56" s="35">
        <f t="shared" si="30"/>
        <v>1.4522880000000007E-2</v>
      </c>
      <c r="M56" s="35">
        <f t="shared" si="31"/>
        <v>14.522880000000008</v>
      </c>
      <c r="N56" s="36">
        <f t="shared" si="32"/>
        <v>2.5463475259826583E-2</v>
      </c>
      <c r="O56" s="37">
        <f t="shared" si="33"/>
        <v>25.463475259826584</v>
      </c>
      <c r="P56" s="70">
        <f t="shared" si="34"/>
        <v>0.64223535805605259</v>
      </c>
      <c r="Q56" s="91">
        <f t="shared" si="35"/>
        <v>3.4136969129003754E-3</v>
      </c>
      <c r="R56" s="70">
        <f t="shared" si="36"/>
        <v>3.4136969129003756</v>
      </c>
      <c r="S56" s="92">
        <f t="shared" si="37"/>
        <v>0.4537932773527778</v>
      </c>
      <c r="T56" s="92">
        <f t="shared" si="38"/>
        <v>2.412063880573388E-3</v>
      </c>
      <c r="U56" s="93">
        <f t="shared" si="39"/>
        <v>2.4120638805733878</v>
      </c>
    </row>
    <row r="57" spans="1:26" ht="13.2">
      <c r="E57" s="14"/>
      <c r="I57" s="14"/>
      <c r="J57" s="14"/>
    </row>
    <row r="58" spans="1:26" ht="13.2">
      <c r="E58" s="14"/>
      <c r="I58" s="14"/>
      <c r="J58" s="14"/>
    </row>
    <row r="59" spans="1:26" ht="13.2">
      <c r="A59" s="18" t="s">
        <v>49</v>
      </c>
      <c r="B59" s="18"/>
      <c r="E59" s="14"/>
      <c r="I59" s="14"/>
      <c r="J59" s="14"/>
    </row>
    <row r="60" spans="1:26" ht="13.2">
      <c r="A60" s="94" t="s">
        <v>56</v>
      </c>
      <c r="B60" s="94" t="s">
        <v>18</v>
      </c>
      <c r="C60" s="78"/>
      <c r="I60" s="14"/>
      <c r="J60" s="14"/>
    </row>
    <row r="61" spans="1:26" ht="13.2">
      <c r="A61" s="50" t="s">
        <v>51</v>
      </c>
      <c r="B61" s="50" t="s">
        <v>16</v>
      </c>
      <c r="C61" s="78"/>
      <c r="I61" s="14"/>
      <c r="J61" s="14"/>
    </row>
    <row r="62" spans="1:26" ht="13.2">
      <c r="A62" s="95" t="s">
        <v>71</v>
      </c>
      <c r="B62" s="96" t="s">
        <v>72</v>
      </c>
      <c r="C62" s="2"/>
      <c r="I62" s="14"/>
      <c r="J62" s="14"/>
    </row>
    <row r="63" spans="1:26" ht="13.2">
      <c r="A63" s="97" t="s">
        <v>73</v>
      </c>
      <c r="B63" s="98" t="s">
        <v>74</v>
      </c>
      <c r="C63" s="2"/>
      <c r="I63" s="14"/>
      <c r="J63" s="14"/>
    </row>
    <row r="64" spans="1:26" ht="13.2">
      <c r="A64" s="99" t="s">
        <v>75</v>
      </c>
      <c r="B64" s="99" t="s">
        <v>15</v>
      </c>
      <c r="C64" s="2"/>
      <c r="I64" s="14"/>
      <c r="J64" s="14"/>
    </row>
    <row r="65" spans="1:26" ht="13.2">
      <c r="A65" s="100" t="s">
        <v>76</v>
      </c>
      <c r="B65" s="101" t="s">
        <v>77</v>
      </c>
      <c r="C65" s="2"/>
      <c r="I65" s="14"/>
      <c r="J65" s="14"/>
    </row>
    <row r="66" spans="1:26" ht="13.2">
      <c r="A66" s="102" t="s">
        <v>23</v>
      </c>
      <c r="B66" s="102" t="s">
        <v>24</v>
      </c>
      <c r="C66" s="2"/>
      <c r="I66" s="14"/>
      <c r="J66" s="14"/>
    </row>
    <row r="67" spans="1:26" ht="13.2">
      <c r="A67" s="18" t="s">
        <v>20</v>
      </c>
      <c r="B67" s="18">
        <f>22.5*10^-2</f>
        <v>0.22500000000000001</v>
      </c>
      <c r="I67" s="14"/>
      <c r="J67" s="14"/>
    </row>
    <row r="68" spans="1:26" ht="13.2">
      <c r="A68" s="18" t="s">
        <v>22</v>
      </c>
      <c r="B68" s="18">
        <f>B44/B43</f>
        <v>0.13333333333333333</v>
      </c>
      <c r="I68" s="14"/>
      <c r="J68" s="14"/>
    </row>
    <row r="69" spans="1:26" ht="13.2">
      <c r="I69" s="14"/>
      <c r="J69" s="14"/>
    </row>
    <row r="70" spans="1:26" ht="13.2">
      <c r="I70" s="14"/>
      <c r="J70" s="14"/>
    </row>
    <row r="71" spans="1:26" ht="24.6">
      <c r="A71" s="39" t="s">
        <v>78</v>
      </c>
      <c r="B71" s="87"/>
      <c r="C71" s="87"/>
      <c r="D71" s="87"/>
      <c r="E71" s="88"/>
      <c r="F71" s="87"/>
      <c r="G71" s="87"/>
      <c r="H71" s="87"/>
      <c r="I71" s="88"/>
      <c r="J71" s="88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spans="1:26" ht="13.2">
      <c r="E72" s="14"/>
      <c r="I72" s="14"/>
      <c r="J72" s="14"/>
    </row>
    <row r="73" spans="1:26" ht="13.2">
      <c r="E73" s="14"/>
      <c r="I73" s="14"/>
      <c r="J73" s="14"/>
    </row>
    <row r="74" spans="1:26" ht="13.2">
      <c r="A74" s="14" t="s">
        <v>25</v>
      </c>
      <c r="B74" s="20" t="s">
        <v>26</v>
      </c>
      <c r="C74" s="14" t="s">
        <v>45</v>
      </c>
      <c r="D74" s="21" t="s">
        <v>19</v>
      </c>
      <c r="E74" s="23" t="s">
        <v>30</v>
      </c>
      <c r="F74" s="103" t="s">
        <v>79</v>
      </c>
      <c r="G74" s="103" t="s">
        <v>80</v>
      </c>
    </row>
    <row r="75" spans="1:26" ht="13.2">
      <c r="A75" s="14">
        <v>15</v>
      </c>
      <c r="B75" s="20">
        <f t="shared" ref="B75:B78" si="40">A75*10^-3</f>
        <v>1.4999999999999999E-2</v>
      </c>
      <c r="C75" s="14">
        <v>5.6</v>
      </c>
      <c r="D75" s="21">
        <f t="shared" ref="D75:D78" si="41">C75*10^-2</f>
        <v>5.5999999999999994E-2</v>
      </c>
      <c r="E75" s="25">
        <v>0.17499999999999999</v>
      </c>
      <c r="F75" s="104">
        <f>1.32*(B75^2.47)*TAN(B86)+1.69*($B$87^1.02)*(B75^1.47)</f>
        <v>1.7420399644136356E-4</v>
      </c>
      <c r="G75" s="105">
        <f t="shared" ref="G75:G78" si="42">F75*1000</f>
        <v>0.17420399644136356</v>
      </c>
    </row>
    <row r="76" spans="1:26" ht="13.2">
      <c r="A76" s="14">
        <v>20</v>
      </c>
      <c r="B76" s="20">
        <f t="shared" si="40"/>
        <v>0.02</v>
      </c>
      <c r="C76" s="14">
        <v>5.8</v>
      </c>
      <c r="D76" s="21">
        <f t="shared" si="41"/>
        <v>5.7999999999999996E-2</v>
      </c>
      <c r="E76" s="25">
        <v>0.253</v>
      </c>
      <c r="F76" s="104">
        <f>1.32*(B76^2.47)*TAN(B86)+1.69*(B87^1.02)*(B76^1.47)</f>
        <v>2.7015515858407003E-4</v>
      </c>
      <c r="G76" s="105">
        <f t="shared" si="42"/>
        <v>0.27015515858407002</v>
      </c>
    </row>
    <row r="77" spans="1:26" ht="13.2">
      <c r="A77" s="14">
        <v>25</v>
      </c>
      <c r="B77" s="20">
        <f t="shared" si="40"/>
        <v>2.5000000000000001E-2</v>
      </c>
      <c r="C77" s="14">
        <v>6.1</v>
      </c>
      <c r="D77" s="21">
        <f t="shared" si="41"/>
        <v>6.0999999999999999E-2</v>
      </c>
      <c r="E77" s="25">
        <v>0.40300000000000002</v>
      </c>
      <c r="F77" s="104">
        <f>1.32*(B77^2.47)*TAN(B86)+1.69*(B87^1.02)*(B77^1.47)</f>
        <v>3.8094162206473391E-4</v>
      </c>
      <c r="G77" s="105">
        <f t="shared" si="42"/>
        <v>0.38094162206473392</v>
      </c>
    </row>
    <row r="78" spans="1:26" ht="13.2">
      <c r="A78" s="14">
        <v>30</v>
      </c>
      <c r="B78" s="20">
        <f t="shared" si="40"/>
        <v>0.03</v>
      </c>
      <c r="C78" s="14">
        <v>6.4</v>
      </c>
      <c r="D78" s="21">
        <f t="shared" si="41"/>
        <v>6.4000000000000001E-2</v>
      </c>
      <c r="E78" s="25">
        <v>0.54600000000000004</v>
      </c>
      <c r="F78" s="104">
        <f>1.32*(B78^2.47)*TAN(B86)+1.69*(B87^1.02)*(B78^1.47)</f>
        <v>5.0575228412139855E-4</v>
      </c>
      <c r="G78" s="105">
        <f t="shared" si="42"/>
        <v>0.5057522841213985</v>
      </c>
    </row>
    <row r="79" spans="1:26" ht="13.2">
      <c r="B79" s="5"/>
      <c r="E79" s="14"/>
      <c r="I79" s="14"/>
      <c r="J79" s="14"/>
    </row>
    <row r="80" spans="1:26" ht="13.2">
      <c r="E80" s="14"/>
      <c r="I80" s="14"/>
      <c r="J80" s="14"/>
    </row>
    <row r="81" spans="1:10" ht="17.399999999999999">
      <c r="A81" s="106" t="s">
        <v>49</v>
      </c>
      <c r="B81" s="18"/>
      <c r="E81" s="14"/>
      <c r="I81" s="14"/>
      <c r="J81" s="14"/>
    </row>
    <row r="82" spans="1:10" ht="13.2">
      <c r="A82" s="107" t="s">
        <v>43</v>
      </c>
      <c r="B82" s="107" t="s">
        <v>44</v>
      </c>
      <c r="E82" s="14"/>
      <c r="I82" s="14"/>
      <c r="J82" s="14"/>
    </row>
    <row r="83" spans="1:10" ht="13.2">
      <c r="E83" s="14"/>
      <c r="I83" s="14"/>
      <c r="J83" s="14"/>
    </row>
    <row r="84" spans="1:10" ht="17.399999999999999">
      <c r="A84" s="106" t="s">
        <v>81</v>
      </c>
      <c r="B84" s="18"/>
      <c r="E84" s="14"/>
      <c r="I84" s="14"/>
      <c r="J84" s="14"/>
    </row>
    <row r="85" spans="1:10" ht="13.2">
      <c r="A85" s="18" t="s">
        <v>46</v>
      </c>
      <c r="B85" s="18">
        <v>11.48</v>
      </c>
      <c r="E85" s="14"/>
      <c r="I85" s="14"/>
      <c r="J85" s="14"/>
    </row>
    <row r="86" spans="1:10" ht="13.2">
      <c r="A86" s="108" t="s">
        <v>82</v>
      </c>
      <c r="B86" s="108">
        <v>0.2</v>
      </c>
      <c r="E86" s="14"/>
      <c r="I86" s="14"/>
      <c r="J86" s="14"/>
    </row>
    <row r="87" spans="1:10" ht="13.2">
      <c r="A87" s="18" t="s">
        <v>83</v>
      </c>
      <c r="B87" s="18">
        <v>0.05</v>
      </c>
      <c r="E87" s="14"/>
      <c r="I87" s="14"/>
      <c r="J87" s="14"/>
    </row>
    <row r="88" spans="1:10" ht="13.2">
      <c r="E88" s="14"/>
      <c r="I88" s="14"/>
      <c r="J88" s="14"/>
    </row>
    <row r="89" spans="1:10" ht="13.2">
      <c r="E89" s="14"/>
      <c r="I89" s="14"/>
      <c r="J89" s="14"/>
    </row>
    <row r="90" spans="1:10" ht="13.2">
      <c r="E90" s="14"/>
      <c r="I90" s="14"/>
      <c r="J90" s="14"/>
    </row>
    <row r="91" spans="1:10" ht="13.2">
      <c r="E91" s="14"/>
      <c r="I91" s="14"/>
      <c r="J91" s="14"/>
    </row>
    <row r="92" spans="1:10" ht="13.2">
      <c r="E92" s="14"/>
      <c r="I92" s="14"/>
      <c r="J92" s="14"/>
    </row>
    <row r="93" spans="1:10" ht="13.2">
      <c r="E93" s="14"/>
      <c r="I93" s="14"/>
      <c r="J93" s="14"/>
    </row>
    <row r="94" spans="1:10" ht="13.2">
      <c r="E94" s="14"/>
      <c r="I94" s="14"/>
      <c r="J94" s="14"/>
    </row>
    <row r="95" spans="1:10" ht="13.2">
      <c r="E95" s="14"/>
      <c r="I95" s="14"/>
      <c r="J95" s="14"/>
    </row>
    <row r="96" spans="1:10" ht="13.2">
      <c r="E96" s="14"/>
      <c r="I96" s="14"/>
      <c r="J96" s="14"/>
    </row>
    <row r="97" spans="5:10" ht="13.2">
      <c r="E97" s="14"/>
      <c r="I97" s="14"/>
      <c r="J97" s="14"/>
    </row>
    <row r="98" spans="5:10" ht="13.2">
      <c r="E98" s="14"/>
      <c r="I98" s="14"/>
      <c r="J98" s="14"/>
    </row>
    <row r="99" spans="5:10" ht="13.2">
      <c r="E99" s="14"/>
      <c r="I99" s="14"/>
      <c r="J99" s="14"/>
    </row>
    <row r="100" spans="5:10" ht="13.2">
      <c r="E100" s="14"/>
      <c r="I100" s="14"/>
      <c r="J100" s="14"/>
    </row>
    <row r="101" spans="5:10" ht="13.2">
      <c r="E101" s="14"/>
      <c r="I101" s="14"/>
      <c r="J101" s="14"/>
    </row>
    <row r="102" spans="5:10" ht="13.2">
      <c r="E102" s="14"/>
      <c r="I102" s="14"/>
      <c r="J102" s="14"/>
    </row>
    <row r="103" spans="5:10" ht="13.2">
      <c r="E103" s="14"/>
      <c r="I103" s="14"/>
      <c r="J103" s="14"/>
    </row>
    <row r="104" spans="5:10" ht="13.2">
      <c r="I104" s="14"/>
      <c r="J104" s="14"/>
    </row>
    <row r="105" spans="5:10" ht="13.2">
      <c r="I105" s="14"/>
      <c r="J105" s="14"/>
    </row>
    <row r="106" spans="5:10" ht="13.2">
      <c r="I106" s="14"/>
      <c r="J106" s="14"/>
    </row>
    <row r="107" spans="5:10" ht="13.2">
      <c r="I107" s="14"/>
      <c r="J107" s="14"/>
    </row>
    <row r="108" spans="5:10" ht="13.2">
      <c r="I108" s="14"/>
      <c r="J108" s="14"/>
    </row>
    <row r="109" spans="5:10" ht="13.2">
      <c r="I109" s="14"/>
      <c r="J109" s="14"/>
    </row>
    <row r="110" spans="5:10" ht="13.2">
      <c r="I110" s="14"/>
      <c r="J110" s="14"/>
    </row>
    <row r="111" spans="5:10" ht="13.2">
      <c r="I111" s="14"/>
      <c r="J111" s="14"/>
    </row>
    <row r="112" spans="5:10" ht="13.2">
      <c r="I112" s="14"/>
      <c r="J112" s="14"/>
    </row>
    <row r="113" spans="5:10" ht="13.2">
      <c r="I113" s="14"/>
      <c r="J113" s="14"/>
    </row>
    <row r="114" spans="5:10" ht="13.2">
      <c r="I114" s="14"/>
      <c r="J114" s="14"/>
    </row>
    <row r="115" spans="5:10" ht="13.2">
      <c r="I115" s="14"/>
      <c r="J115" s="14"/>
    </row>
    <row r="116" spans="5:10" ht="13.2">
      <c r="I116" s="14"/>
      <c r="J116" s="14"/>
    </row>
    <row r="117" spans="5:10" ht="13.2">
      <c r="I117" s="14"/>
      <c r="J117" s="14"/>
    </row>
    <row r="118" spans="5:10" ht="13.2">
      <c r="E118" s="14"/>
      <c r="I118" s="14"/>
      <c r="J118" s="14"/>
    </row>
    <row r="119" spans="5:10" ht="13.2">
      <c r="E119" s="14"/>
      <c r="I119" s="14"/>
      <c r="J119" s="14"/>
    </row>
    <row r="120" spans="5:10" ht="13.2">
      <c r="E120" s="14"/>
      <c r="I120" s="14"/>
      <c r="J120" s="14"/>
    </row>
    <row r="121" spans="5:10" ht="13.2">
      <c r="E121" s="14"/>
      <c r="I121" s="14"/>
      <c r="J121" s="14"/>
    </row>
    <row r="122" spans="5:10" ht="13.2">
      <c r="E122" s="14"/>
      <c r="I122" s="14"/>
      <c r="J122" s="14"/>
    </row>
    <row r="123" spans="5:10" ht="13.2">
      <c r="E123" s="14"/>
      <c r="I123" s="14"/>
      <c r="J123" s="14"/>
    </row>
    <row r="124" spans="5:10" ht="13.2">
      <c r="E124" s="14"/>
      <c r="I124" s="14"/>
      <c r="J124" s="14"/>
    </row>
    <row r="125" spans="5:10" ht="13.2">
      <c r="E125" s="14"/>
      <c r="I125" s="14"/>
      <c r="J125" s="14"/>
    </row>
    <row r="126" spans="5:10" ht="13.2">
      <c r="E126" s="14"/>
      <c r="I126" s="14"/>
      <c r="J126" s="14"/>
    </row>
    <row r="127" spans="5:10" ht="13.2">
      <c r="E127" s="14"/>
      <c r="I127" s="14"/>
      <c r="J127" s="14"/>
    </row>
    <row r="128" spans="5:10" ht="13.2">
      <c r="E128" s="14"/>
      <c r="I128" s="14"/>
      <c r="J128" s="14"/>
    </row>
    <row r="129" spans="5:10" ht="13.2">
      <c r="E129" s="14"/>
      <c r="I129" s="14"/>
      <c r="J129" s="14"/>
    </row>
    <row r="130" spans="5:10" ht="13.2">
      <c r="E130" s="14"/>
      <c r="I130" s="14"/>
      <c r="J130" s="14"/>
    </row>
    <row r="131" spans="5:10" ht="13.2">
      <c r="E131" s="14"/>
      <c r="I131" s="14"/>
      <c r="J131" s="14"/>
    </row>
    <row r="132" spans="5:10" ht="13.2">
      <c r="E132" s="14"/>
      <c r="I132" s="14"/>
      <c r="J132" s="14"/>
    </row>
    <row r="133" spans="5:10" ht="13.2">
      <c r="E133" s="14"/>
      <c r="I133" s="14"/>
      <c r="J133" s="14"/>
    </row>
    <row r="134" spans="5:10" ht="13.2">
      <c r="E134" s="14"/>
      <c r="I134" s="14"/>
      <c r="J134" s="14"/>
    </row>
    <row r="135" spans="5:10" ht="13.2">
      <c r="E135" s="14"/>
      <c r="I135" s="14"/>
      <c r="J135" s="14"/>
    </row>
    <row r="136" spans="5:10" ht="13.2">
      <c r="E136" s="14"/>
      <c r="I136" s="14"/>
      <c r="J136" s="14"/>
    </row>
    <row r="137" spans="5:10" ht="13.2">
      <c r="E137" s="14"/>
      <c r="I137" s="14"/>
      <c r="J137" s="14"/>
    </row>
    <row r="138" spans="5:10" ht="13.2">
      <c r="E138" s="14"/>
      <c r="I138" s="14"/>
      <c r="J138" s="14"/>
    </row>
    <row r="139" spans="5:10" ht="13.2">
      <c r="E139" s="14"/>
      <c r="I139" s="14"/>
      <c r="J139" s="14"/>
    </row>
    <row r="140" spans="5:10" ht="13.2">
      <c r="E140" s="14"/>
      <c r="I140" s="14"/>
      <c r="J140" s="14"/>
    </row>
    <row r="141" spans="5:10" ht="13.2">
      <c r="E141" s="14"/>
      <c r="I141" s="14"/>
      <c r="J141" s="14"/>
    </row>
    <row r="142" spans="5:10" ht="13.2">
      <c r="E142" s="14"/>
      <c r="I142" s="14"/>
      <c r="J142" s="14"/>
    </row>
    <row r="143" spans="5:10" ht="13.2">
      <c r="E143" s="14"/>
      <c r="I143" s="14"/>
      <c r="J143" s="14"/>
    </row>
    <row r="144" spans="5:10" ht="13.2">
      <c r="E144" s="14"/>
      <c r="I144" s="14"/>
      <c r="J144" s="14"/>
    </row>
    <row r="145" spans="5:10" ht="13.2">
      <c r="E145" s="14"/>
      <c r="I145" s="14"/>
      <c r="J145" s="14"/>
    </row>
    <row r="146" spans="5:10" ht="13.2">
      <c r="E146" s="14"/>
      <c r="I146" s="14"/>
      <c r="J146" s="14"/>
    </row>
    <row r="147" spans="5:10" ht="13.2">
      <c r="E147" s="14"/>
      <c r="I147" s="14"/>
      <c r="J147" s="14"/>
    </row>
    <row r="148" spans="5:10" ht="13.2">
      <c r="E148" s="14"/>
      <c r="I148" s="14"/>
      <c r="J148" s="14"/>
    </row>
    <row r="149" spans="5:10" ht="13.2">
      <c r="E149" s="14"/>
      <c r="I149" s="14"/>
      <c r="J149" s="14"/>
    </row>
    <row r="150" spans="5:10" ht="13.2">
      <c r="E150" s="14"/>
      <c r="I150" s="14"/>
      <c r="J150" s="14"/>
    </row>
    <row r="151" spans="5:10" ht="13.2">
      <c r="E151" s="14"/>
      <c r="I151" s="14"/>
      <c r="J151" s="14"/>
    </row>
    <row r="152" spans="5:10" ht="13.2">
      <c r="E152" s="14"/>
      <c r="I152" s="14"/>
      <c r="J152" s="14"/>
    </row>
    <row r="153" spans="5:10" ht="13.2">
      <c r="E153" s="14"/>
      <c r="I153" s="14"/>
      <c r="J153" s="14"/>
    </row>
    <row r="154" spans="5:10" ht="13.2">
      <c r="E154" s="14"/>
      <c r="I154" s="14"/>
      <c r="J154" s="14"/>
    </row>
    <row r="155" spans="5:10" ht="13.2">
      <c r="E155" s="14"/>
      <c r="I155" s="14"/>
      <c r="J155" s="14"/>
    </row>
    <row r="156" spans="5:10" ht="13.2">
      <c r="E156" s="14"/>
      <c r="I156" s="14"/>
      <c r="J156" s="14"/>
    </row>
    <row r="157" spans="5:10" ht="13.2">
      <c r="E157" s="14"/>
      <c r="I157" s="14"/>
      <c r="J157" s="14"/>
    </row>
    <row r="158" spans="5:10" ht="13.2">
      <c r="E158" s="14"/>
      <c r="I158" s="14"/>
      <c r="J158" s="14"/>
    </row>
    <row r="159" spans="5:10" ht="13.2">
      <c r="E159" s="14"/>
      <c r="I159" s="14"/>
      <c r="J159" s="14"/>
    </row>
    <row r="160" spans="5:10" ht="13.2">
      <c r="E160" s="14"/>
      <c r="I160" s="14"/>
      <c r="J160" s="14"/>
    </row>
    <row r="161" spans="5:10" ht="13.2">
      <c r="E161" s="14"/>
      <c r="I161" s="14"/>
      <c r="J161" s="14"/>
    </row>
    <row r="162" spans="5:10" ht="13.2">
      <c r="E162" s="14"/>
      <c r="I162" s="14"/>
      <c r="J162" s="14"/>
    </row>
    <row r="163" spans="5:10" ht="13.2">
      <c r="E163" s="14"/>
      <c r="I163" s="14"/>
      <c r="J163" s="14"/>
    </row>
    <row r="164" spans="5:10" ht="13.2">
      <c r="E164" s="14"/>
      <c r="I164" s="14"/>
      <c r="J164" s="14"/>
    </row>
    <row r="165" spans="5:10" ht="13.2">
      <c r="E165" s="14"/>
      <c r="I165" s="14"/>
      <c r="J165" s="14"/>
    </row>
    <row r="166" spans="5:10" ht="13.2">
      <c r="E166" s="14"/>
      <c r="I166" s="14"/>
      <c r="J166" s="14"/>
    </row>
    <row r="167" spans="5:10" ht="13.2">
      <c r="E167" s="14"/>
      <c r="I167" s="14"/>
      <c r="J167" s="14"/>
    </row>
    <row r="168" spans="5:10" ht="13.2">
      <c r="E168" s="14"/>
      <c r="I168" s="14"/>
      <c r="J168" s="14"/>
    </row>
    <row r="169" spans="5:10" ht="13.2">
      <c r="E169" s="14"/>
      <c r="I169" s="14"/>
      <c r="J169" s="14"/>
    </row>
    <row r="170" spans="5:10" ht="13.2">
      <c r="E170" s="14"/>
      <c r="I170" s="14"/>
      <c r="J170" s="14"/>
    </row>
    <row r="171" spans="5:10" ht="13.2">
      <c r="E171" s="14"/>
      <c r="I171" s="14"/>
      <c r="J171" s="14"/>
    </row>
    <row r="172" spans="5:10" ht="13.2">
      <c r="E172" s="14"/>
      <c r="I172" s="14"/>
      <c r="J172" s="14"/>
    </row>
    <row r="173" spans="5:10" ht="13.2">
      <c r="E173" s="14"/>
      <c r="I173" s="14"/>
      <c r="J173" s="14"/>
    </row>
    <row r="174" spans="5:10" ht="13.2">
      <c r="E174" s="14"/>
      <c r="I174" s="14"/>
      <c r="J174" s="14"/>
    </row>
    <row r="175" spans="5:10" ht="13.2">
      <c r="E175" s="14"/>
      <c r="I175" s="14"/>
      <c r="J175" s="14"/>
    </row>
    <row r="176" spans="5:10" ht="13.2">
      <c r="E176" s="14"/>
      <c r="I176" s="14"/>
      <c r="J176" s="14"/>
    </row>
    <row r="177" spans="5:10" ht="13.2">
      <c r="E177" s="14"/>
      <c r="I177" s="14"/>
      <c r="J177" s="14"/>
    </row>
    <row r="178" spans="5:10" ht="13.2">
      <c r="E178" s="14"/>
      <c r="I178" s="14"/>
      <c r="J178" s="14"/>
    </row>
    <row r="179" spans="5:10" ht="13.2">
      <c r="E179" s="14"/>
      <c r="I179" s="14"/>
      <c r="J179" s="14"/>
    </row>
    <row r="180" spans="5:10" ht="13.2">
      <c r="E180" s="14"/>
      <c r="I180" s="14"/>
      <c r="J180" s="14"/>
    </row>
    <row r="181" spans="5:10" ht="13.2">
      <c r="E181" s="14"/>
      <c r="I181" s="14"/>
      <c r="J181" s="14"/>
    </row>
    <row r="182" spans="5:10" ht="13.2">
      <c r="E182" s="14"/>
      <c r="I182" s="14"/>
      <c r="J182" s="14"/>
    </row>
    <row r="183" spans="5:10" ht="13.2">
      <c r="E183" s="14"/>
      <c r="I183" s="14"/>
      <c r="J183" s="14"/>
    </row>
    <row r="184" spans="5:10" ht="13.2">
      <c r="E184" s="14"/>
      <c r="I184" s="14"/>
      <c r="J184" s="14"/>
    </row>
    <row r="185" spans="5:10" ht="13.2">
      <c r="E185" s="14"/>
      <c r="I185" s="14"/>
      <c r="J185" s="14"/>
    </row>
    <row r="186" spans="5:10" ht="13.2">
      <c r="E186" s="14"/>
      <c r="I186" s="14"/>
      <c r="J186" s="14"/>
    </row>
    <row r="187" spans="5:10" ht="13.2">
      <c r="E187" s="14"/>
      <c r="I187" s="14"/>
      <c r="J187" s="14"/>
    </row>
    <row r="188" spans="5:10" ht="13.2">
      <c r="E188" s="14"/>
      <c r="I188" s="14"/>
      <c r="J188" s="14"/>
    </row>
    <row r="189" spans="5:10" ht="13.2">
      <c r="E189" s="14"/>
      <c r="I189" s="14"/>
      <c r="J189" s="14"/>
    </row>
    <row r="190" spans="5:10" ht="13.2">
      <c r="E190" s="14"/>
      <c r="I190" s="14"/>
      <c r="J190" s="14"/>
    </row>
    <row r="191" spans="5:10" ht="13.2">
      <c r="E191" s="14"/>
      <c r="I191" s="14"/>
      <c r="J191" s="14"/>
    </row>
    <row r="192" spans="5:10" ht="13.2">
      <c r="E192" s="14"/>
      <c r="I192" s="14"/>
      <c r="J192" s="14"/>
    </row>
    <row r="193" spans="5:10" ht="13.2">
      <c r="E193" s="14"/>
      <c r="I193" s="14"/>
      <c r="J193" s="14"/>
    </row>
    <row r="194" spans="5:10" ht="13.2">
      <c r="E194" s="14"/>
      <c r="I194" s="14"/>
      <c r="J194" s="14"/>
    </row>
    <row r="195" spans="5:10" ht="13.2">
      <c r="E195" s="14"/>
      <c r="I195" s="14"/>
      <c r="J195" s="14"/>
    </row>
    <row r="196" spans="5:10" ht="13.2">
      <c r="E196" s="14"/>
      <c r="I196" s="14"/>
      <c r="J196" s="14"/>
    </row>
    <row r="197" spans="5:10" ht="13.2">
      <c r="E197" s="14"/>
      <c r="I197" s="14"/>
      <c r="J197" s="14"/>
    </row>
    <row r="198" spans="5:10" ht="13.2">
      <c r="E198" s="14"/>
      <c r="I198" s="14"/>
      <c r="J198" s="14"/>
    </row>
    <row r="199" spans="5:10" ht="13.2">
      <c r="E199" s="14"/>
      <c r="I199" s="14"/>
      <c r="J199" s="14"/>
    </row>
    <row r="200" spans="5:10" ht="13.2">
      <c r="E200" s="14"/>
      <c r="I200" s="14"/>
      <c r="J200" s="14"/>
    </row>
    <row r="201" spans="5:10" ht="13.2">
      <c r="E201" s="14"/>
      <c r="I201" s="14"/>
      <c r="J201" s="14"/>
    </row>
    <row r="202" spans="5:10" ht="13.2">
      <c r="E202" s="14"/>
      <c r="I202" s="14"/>
      <c r="J202" s="14"/>
    </row>
    <row r="203" spans="5:10" ht="13.2">
      <c r="E203" s="14"/>
      <c r="I203" s="14"/>
      <c r="J203" s="14"/>
    </row>
    <row r="204" spans="5:10" ht="13.2">
      <c r="E204" s="14"/>
      <c r="I204" s="14"/>
      <c r="J204" s="14"/>
    </row>
    <row r="205" spans="5:10" ht="13.2">
      <c r="E205" s="14"/>
      <c r="I205" s="14"/>
      <c r="J205" s="14"/>
    </row>
    <row r="206" spans="5:10" ht="13.2">
      <c r="E206" s="14"/>
      <c r="I206" s="14"/>
      <c r="J206" s="14"/>
    </row>
    <row r="207" spans="5:10" ht="13.2">
      <c r="E207" s="14"/>
      <c r="I207" s="14"/>
      <c r="J207" s="14"/>
    </row>
    <row r="208" spans="5:10" ht="13.2">
      <c r="E208" s="14"/>
      <c r="I208" s="14"/>
      <c r="J208" s="14"/>
    </row>
    <row r="209" spans="5:10" ht="13.2">
      <c r="E209" s="14"/>
      <c r="I209" s="14"/>
      <c r="J209" s="14"/>
    </row>
    <row r="210" spans="5:10" ht="13.2">
      <c r="E210" s="14"/>
      <c r="I210" s="14"/>
      <c r="J210" s="14"/>
    </row>
    <row r="211" spans="5:10" ht="13.2">
      <c r="E211" s="14"/>
      <c r="I211" s="14"/>
      <c r="J211" s="14"/>
    </row>
    <row r="212" spans="5:10" ht="13.2">
      <c r="E212" s="14"/>
      <c r="I212" s="14"/>
      <c r="J212" s="14"/>
    </row>
    <row r="213" spans="5:10" ht="13.2">
      <c r="E213" s="14"/>
      <c r="I213" s="14"/>
      <c r="J213" s="14"/>
    </row>
    <row r="214" spans="5:10" ht="13.2">
      <c r="E214" s="14"/>
      <c r="I214" s="14"/>
      <c r="J214" s="14"/>
    </row>
    <row r="215" spans="5:10" ht="13.2">
      <c r="E215" s="14"/>
      <c r="I215" s="14"/>
      <c r="J215" s="14"/>
    </row>
    <row r="216" spans="5:10" ht="13.2">
      <c r="E216" s="14"/>
      <c r="I216" s="14"/>
      <c r="J216" s="14"/>
    </row>
    <row r="217" spans="5:10" ht="13.2">
      <c r="E217" s="14"/>
      <c r="I217" s="14"/>
      <c r="J217" s="14"/>
    </row>
    <row r="218" spans="5:10" ht="13.2">
      <c r="E218" s="14"/>
      <c r="I218" s="14"/>
      <c r="J218" s="14"/>
    </row>
    <row r="219" spans="5:10" ht="13.2">
      <c r="E219" s="14"/>
      <c r="I219" s="14"/>
      <c r="J219" s="14"/>
    </row>
    <row r="220" spans="5:10" ht="13.2">
      <c r="E220" s="14"/>
      <c r="I220" s="14"/>
      <c r="J220" s="14"/>
    </row>
    <row r="221" spans="5:10" ht="13.2">
      <c r="E221" s="14"/>
      <c r="I221" s="14"/>
      <c r="J221" s="14"/>
    </row>
    <row r="222" spans="5:10" ht="13.2">
      <c r="E222" s="14"/>
      <c r="I222" s="14"/>
      <c r="J222" s="14"/>
    </row>
    <row r="223" spans="5:10" ht="13.2">
      <c r="E223" s="14"/>
      <c r="I223" s="14"/>
      <c r="J223" s="14"/>
    </row>
    <row r="224" spans="5:10" ht="13.2">
      <c r="E224" s="14"/>
      <c r="I224" s="14"/>
      <c r="J224" s="14"/>
    </row>
    <row r="225" spans="5:10" ht="13.2">
      <c r="E225" s="14"/>
      <c r="I225" s="14"/>
      <c r="J225" s="14"/>
    </row>
    <row r="226" spans="5:10" ht="13.2">
      <c r="E226" s="14"/>
      <c r="I226" s="14"/>
      <c r="J226" s="14"/>
    </row>
    <row r="227" spans="5:10" ht="13.2">
      <c r="E227" s="14"/>
      <c r="I227" s="14"/>
      <c r="J227" s="14"/>
    </row>
    <row r="228" spans="5:10" ht="13.2">
      <c r="E228" s="14"/>
      <c r="I228" s="14"/>
      <c r="J228" s="14"/>
    </row>
    <row r="229" spans="5:10" ht="13.2">
      <c r="E229" s="14"/>
      <c r="I229" s="14"/>
      <c r="J229" s="14"/>
    </row>
    <row r="230" spans="5:10" ht="13.2">
      <c r="E230" s="14"/>
      <c r="I230" s="14"/>
      <c r="J230" s="14"/>
    </row>
    <row r="231" spans="5:10" ht="13.2">
      <c r="E231" s="14"/>
      <c r="I231" s="14"/>
      <c r="J231" s="14"/>
    </row>
    <row r="232" spans="5:10" ht="13.2">
      <c r="E232" s="14"/>
      <c r="I232" s="14"/>
      <c r="J232" s="14"/>
    </row>
    <row r="233" spans="5:10" ht="13.2">
      <c r="E233" s="14"/>
      <c r="I233" s="14"/>
      <c r="J233" s="14"/>
    </row>
    <row r="234" spans="5:10" ht="13.2">
      <c r="E234" s="14"/>
      <c r="I234" s="14"/>
      <c r="J234" s="14"/>
    </row>
    <row r="235" spans="5:10" ht="13.2">
      <c r="E235" s="14"/>
      <c r="I235" s="14"/>
      <c r="J235" s="14"/>
    </row>
    <row r="236" spans="5:10" ht="13.2">
      <c r="E236" s="14"/>
      <c r="I236" s="14"/>
      <c r="J236" s="14"/>
    </row>
    <row r="237" spans="5:10" ht="13.2">
      <c r="E237" s="14"/>
      <c r="I237" s="14"/>
      <c r="J237" s="14"/>
    </row>
    <row r="238" spans="5:10" ht="13.2">
      <c r="E238" s="14"/>
      <c r="I238" s="14"/>
      <c r="J238" s="14"/>
    </row>
    <row r="239" spans="5:10" ht="13.2">
      <c r="E239" s="14"/>
      <c r="I239" s="14"/>
      <c r="J239" s="14"/>
    </row>
    <row r="240" spans="5:10" ht="13.2">
      <c r="E240" s="14"/>
      <c r="I240" s="14"/>
      <c r="J240" s="14"/>
    </row>
    <row r="241" spans="5:10" ht="13.2">
      <c r="E241" s="14"/>
      <c r="I241" s="14"/>
      <c r="J241" s="14"/>
    </row>
    <row r="242" spans="5:10" ht="13.2">
      <c r="E242" s="14"/>
      <c r="I242" s="14"/>
      <c r="J242" s="14"/>
    </row>
    <row r="243" spans="5:10" ht="13.2">
      <c r="E243" s="14"/>
      <c r="I243" s="14"/>
      <c r="J243" s="14"/>
    </row>
    <row r="244" spans="5:10" ht="13.2">
      <c r="E244" s="14"/>
      <c r="I244" s="14"/>
      <c r="J244" s="14"/>
    </row>
    <row r="245" spans="5:10" ht="13.2">
      <c r="E245" s="14"/>
      <c r="I245" s="14"/>
      <c r="J245" s="14"/>
    </row>
    <row r="246" spans="5:10" ht="13.2">
      <c r="E246" s="14"/>
      <c r="I246" s="14"/>
      <c r="J246" s="14"/>
    </row>
    <row r="247" spans="5:10" ht="13.2">
      <c r="E247" s="14"/>
      <c r="I247" s="14"/>
      <c r="J247" s="14"/>
    </row>
    <row r="248" spans="5:10" ht="13.2">
      <c r="E248" s="14"/>
      <c r="I248" s="14"/>
      <c r="J248" s="14"/>
    </row>
    <row r="249" spans="5:10" ht="13.2">
      <c r="E249" s="14"/>
      <c r="I249" s="14"/>
      <c r="J249" s="14"/>
    </row>
    <row r="250" spans="5:10" ht="13.2">
      <c r="E250" s="14"/>
      <c r="I250" s="14"/>
      <c r="J250" s="14"/>
    </row>
    <row r="251" spans="5:10" ht="13.2">
      <c r="E251" s="14"/>
      <c r="I251" s="14"/>
      <c r="J251" s="14"/>
    </row>
    <row r="252" spans="5:10" ht="13.2">
      <c r="E252" s="14"/>
      <c r="I252" s="14"/>
      <c r="J252" s="14"/>
    </row>
    <row r="253" spans="5:10" ht="13.2">
      <c r="E253" s="14"/>
      <c r="I253" s="14"/>
      <c r="J253" s="14"/>
    </row>
    <row r="254" spans="5:10" ht="13.2">
      <c r="E254" s="14"/>
      <c r="I254" s="14"/>
      <c r="J254" s="14"/>
    </row>
    <row r="255" spans="5:10" ht="13.2">
      <c r="E255" s="14"/>
      <c r="I255" s="14"/>
      <c r="J255" s="14"/>
    </row>
    <row r="256" spans="5:10" ht="13.2">
      <c r="E256" s="14"/>
      <c r="I256" s="14"/>
      <c r="J256" s="14"/>
    </row>
    <row r="257" spans="5:10" ht="13.2">
      <c r="E257" s="14"/>
      <c r="I257" s="14"/>
      <c r="J257" s="14"/>
    </row>
    <row r="258" spans="5:10" ht="13.2">
      <c r="E258" s="14"/>
      <c r="I258" s="14"/>
      <c r="J258" s="14"/>
    </row>
    <row r="259" spans="5:10" ht="13.2">
      <c r="E259" s="14"/>
      <c r="I259" s="14"/>
      <c r="J259" s="14"/>
    </row>
    <row r="260" spans="5:10" ht="13.2">
      <c r="E260" s="14"/>
      <c r="I260" s="14"/>
      <c r="J260" s="14"/>
    </row>
    <row r="261" spans="5:10" ht="13.2">
      <c r="E261" s="14"/>
      <c r="I261" s="14"/>
      <c r="J261" s="14"/>
    </row>
    <row r="262" spans="5:10" ht="13.2">
      <c r="E262" s="14"/>
      <c r="I262" s="14"/>
      <c r="J262" s="14"/>
    </row>
    <row r="263" spans="5:10" ht="13.2">
      <c r="E263" s="14"/>
      <c r="I263" s="14"/>
      <c r="J263" s="14"/>
    </row>
    <row r="264" spans="5:10" ht="13.2">
      <c r="E264" s="14"/>
      <c r="I264" s="14"/>
      <c r="J264" s="14"/>
    </row>
    <row r="265" spans="5:10" ht="13.2">
      <c r="E265" s="14"/>
      <c r="I265" s="14"/>
      <c r="J265" s="14"/>
    </row>
    <row r="266" spans="5:10" ht="13.2">
      <c r="E266" s="14"/>
      <c r="I266" s="14"/>
      <c r="J266" s="14"/>
    </row>
    <row r="267" spans="5:10" ht="13.2">
      <c r="E267" s="14"/>
      <c r="I267" s="14"/>
      <c r="J267" s="14"/>
    </row>
    <row r="268" spans="5:10" ht="13.2">
      <c r="E268" s="14"/>
      <c r="I268" s="14"/>
      <c r="J268" s="14"/>
    </row>
    <row r="269" spans="5:10" ht="13.2">
      <c r="E269" s="14"/>
      <c r="I269" s="14"/>
      <c r="J269" s="14"/>
    </row>
    <row r="270" spans="5:10" ht="13.2">
      <c r="E270" s="14"/>
      <c r="I270" s="14"/>
      <c r="J270" s="14"/>
    </row>
    <row r="271" spans="5:10" ht="13.2">
      <c r="E271" s="14"/>
      <c r="I271" s="14"/>
      <c r="J271" s="14"/>
    </row>
    <row r="272" spans="5:10" ht="13.2">
      <c r="E272" s="14"/>
      <c r="I272" s="14"/>
      <c r="J272" s="14"/>
    </row>
    <row r="273" spans="5:10" ht="13.2">
      <c r="E273" s="14"/>
      <c r="I273" s="14"/>
      <c r="J273" s="14"/>
    </row>
    <row r="274" spans="5:10" ht="13.2">
      <c r="E274" s="14"/>
      <c r="I274" s="14"/>
      <c r="J274" s="14"/>
    </row>
    <row r="275" spans="5:10" ht="13.2">
      <c r="E275" s="14"/>
      <c r="I275" s="14"/>
      <c r="J275" s="14"/>
    </row>
    <row r="276" spans="5:10" ht="13.2">
      <c r="E276" s="14"/>
      <c r="I276" s="14"/>
      <c r="J276" s="14"/>
    </row>
    <row r="277" spans="5:10" ht="13.2">
      <c r="E277" s="14"/>
      <c r="I277" s="14"/>
      <c r="J277" s="14"/>
    </row>
    <row r="278" spans="5:10" ht="13.2">
      <c r="E278" s="14"/>
      <c r="I278" s="14"/>
      <c r="J278" s="14"/>
    </row>
    <row r="279" spans="5:10" ht="13.2">
      <c r="E279" s="14"/>
      <c r="I279" s="14"/>
      <c r="J279" s="14"/>
    </row>
    <row r="280" spans="5:10" ht="13.2">
      <c r="E280" s="14"/>
      <c r="I280" s="14"/>
      <c r="J280" s="14"/>
    </row>
    <row r="281" spans="5:10" ht="13.2">
      <c r="E281" s="14"/>
      <c r="I281" s="14"/>
      <c r="J281" s="14"/>
    </row>
    <row r="282" spans="5:10" ht="13.2">
      <c r="E282" s="14"/>
      <c r="I282" s="14"/>
      <c r="J282" s="14"/>
    </row>
    <row r="283" spans="5:10" ht="13.2">
      <c r="E283" s="14"/>
      <c r="I283" s="14"/>
      <c r="J283" s="14"/>
    </row>
    <row r="284" spans="5:10" ht="13.2">
      <c r="E284" s="14"/>
      <c r="I284" s="14"/>
      <c r="J284" s="14"/>
    </row>
    <row r="285" spans="5:10" ht="13.2">
      <c r="E285" s="14"/>
      <c r="I285" s="14"/>
      <c r="J285" s="14"/>
    </row>
    <row r="286" spans="5:10" ht="13.2">
      <c r="E286" s="14"/>
      <c r="I286" s="14"/>
      <c r="J286" s="14"/>
    </row>
    <row r="287" spans="5:10" ht="13.2">
      <c r="E287" s="14"/>
      <c r="I287" s="14"/>
      <c r="J287" s="14"/>
    </row>
    <row r="288" spans="5:10" ht="13.2">
      <c r="E288" s="14"/>
      <c r="I288" s="14"/>
      <c r="J288" s="14"/>
    </row>
    <row r="289" spans="5:10" ht="13.2">
      <c r="E289" s="14"/>
      <c r="I289" s="14"/>
      <c r="J289" s="14"/>
    </row>
    <row r="290" spans="5:10" ht="13.2">
      <c r="E290" s="14"/>
      <c r="I290" s="14"/>
      <c r="J290" s="14"/>
    </row>
    <row r="291" spans="5:10" ht="13.2">
      <c r="E291" s="14"/>
      <c r="I291" s="14"/>
      <c r="J291" s="14"/>
    </row>
    <row r="292" spans="5:10" ht="13.2">
      <c r="E292" s="14"/>
      <c r="I292" s="14"/>
      <c r="J292" s="14"/>
    </row>
    <row r="293" spans="5:10" ht="13.2">
      <c r="E293" s="14"/>
      <c r="I293" s="14"/>
      <c r="J293" s="14"/>
    </row>
    <row r="294" spans="5:10" ht="13.2">
      <c r="E294" s="14"/>
      <c r="I294" s="14"/>
      <c r="J294" s="14"/>
    </row>
    <row r="295" spans="5:10" ht="13.2">
      <c r="E295" s="14"/>
      <c r="I295" s="14"/>
      <c r="J295" s="14"/>
    </row>
    <row r="296" spans="5:10" ht="13.2">
      <c r="E296" s="14"/>
      <c r="I296" s="14"/>
      <c r="J296" s="14"/>
    </row>
    <row r="297" spans="5:10" ht="13.2">
      <c r="E297" s="14"/>
      <c r="I297" s="14"/>
      <c r="J297" s="14"/>
    </row>
    <row r="298" spans="5:10" ht="13.2">
      <c r="E298" s="14"/>
      <c r="I298" s="14"/>
      <c r="J298" s="14"/>
    </row>
    <row r="299" spans="5:10" ht="13.2">
      <c r="E299" s="14"/>
      <c r="I299" s="14"/>
      <c r="J299" s="14"/>
    </row>
    <row r="300" spans="5:10" ht="13.2">
      <c r="E300" s="14"/>
      <c r="I300" s="14"/>
      <c r="J300" s="14"/>
    </row>
    <row r="301" spans="5:10" ht="13.2">
      <c r="E301" s="14"/>
      <c r="I301" s="14"/>
      <c r="J301" s="14"/>
    </row>
    <row r="302" spans="5:10" ht="13.2">
      <c r="E302" s="14"/>
      <c r="I302" s="14"/>
      <c r="J302" s="14"/>
    </row>
    <row r="303" spans="5:10" ht="13.2">
      <c r="E303" s="14"/>
      <c r="I303" s="14"/>
      <c r="J303" s="14"/>
    </row>
    <row r="304" spans="5:10" ht="13.2">
      <c r="E304" s="14"/>
      <c r="I304" s="14"/>
      <c r="J304" s="14"/>
    </row>
    <row r="305" spans="5:10" ht="13.2">
      <c r="E305" s="14"/>
      <c r="I305" s="14"/>
      <c r="J305" s="14"/>
    </row>
    <row r="306" spans="5:10" ht="13.2">
      <c r="E306" s="14"/>
      <c r="I306" s="14"/>
      <c r="J306" s="14"/>
    </row>
    <row r="307" spans="5:10" ht="13.2">
      <c r="E307" s="14"/>
      <c r="I307" s="14"/>
      <c r="J307" s="14"/>
    </row>
    <row r="308" spans="5:10" ht="13.2">
      <c r="E308" s="14"/>
      <c r="I308" s="14"/>
      <c r="J308" s="14"/>
    </row>
    <row r="309" spans="5:10" ht="13.2">
      <c r="E309" s="14"/>
      <c r="I309" s="14"/>
      <c r="J309" s="14"/>
    </row>
    <row r="310" spans="5:10" ht="13.2">
      <c r="E310" s="14"/>
      <c r="I310" s="14"/>
      <c r="J310" s="14"/>
    </row>
    <row r="311" spans="5:10" ht="13.2">
      <c r="E311" s="14"/>
      <c r="I311" s="14"/>
      <c r="J311" s="14"/>
    </row>
    <row r="312" spans="5:10" ht="13.2">
      <c r="E312" s="14"/>
      <c r="I312" s="14"/>
      <c r="J312" s="14"/>
    </row>
    <row r="313" spans="5:10" ht="13.2">
      <c r="E313" s="14"/>
      <c r="I313" s="14"/>
      <c r="J313" s="14"/>
    </row>
    <row r="314" spans="5:10" ht="13.2">
      <c r="E314" s="14"/>
      <c r="I314" s="14"/>
      <c r="J314" s="14"/>
    </row>
    <row r="315" spans="5:10" ht="13.2">
      <c r="E315" s="14"/>
      <c r="I315" s="14"/>
      <c r="J315" s="14"/>
    </row>
    <row r="316" spans="5:10" ht="13.2">
      <c r="E316" s="14"/>
      <c r="I316" s="14"/>
      <c r="J316" s="14"/>
    </row>
    <row r="317" spans="5:10" ht="13.2">
      <c r="E317" s="14"/>
      <c r="I317" s="14"/>
      <c r="J317" s="14"/>
    </row>
    <row r="318" spans="5:10" ht="13.2">
      <c r="E318" s="14"/>
      <c r="I318" s="14"/>
      <c r="J318" s="14"/>
    </row>
    <row r="319" spans="5:10" ht="13.2">
      <c r="E319" s="14"/>
      <c r="I319" s="14"/>
      <c r="J319" s="14"/>
    </row>
    <row r="320" spans="5:10" ht="13.2">
      <c r="E320" s="14"/>
      <c r="I320" s="14"/>
      <c r="J320" s="14"/>
    </row>
    <row r="321" spans="5:10" ht="13.2">
      <c r="E321" s="14"/>
      <c r="I321" s="14"/>
      <c r="J321" s="14"/>
    </row>
    <row r="322" spans="5:10" ht="13.2">
      <c r="E322" s="14"/>
      <c r="I322" s="14"/>
      <c r="J322" s="14"/>
    </row>
    <row r="323" spans="5:10" ht="13.2">
      <c r="E323" s="14"/>
      <c r="I323" s="14"/>
      <c r="J323" s="14"/>
    </row>
    <row r="324" spans="5:10" ht="13.2">
      <c r="E324" s="14"/>
      <c r="I324" s="14"/>
      <c r="J324" s="14"/>
    </row>
    <row r="325" spans="5:10" ht="13.2">
      <c r="E325" s="14"/>
      <c r="I325" s="14"/>
      <c r="J325" s="14"/>
    </row>
    <row r="326" spans="5:10" ht="13.2">
      <c r="E326" s="14"/>
      <c r="I326" s="14"/>
      <c r="J326" s="14"/>
    </row>
    <row r="327" spans="5:10" ht="13.2">
      <c r="E327" s="14"/>
      <c r="I327" s="14"/>
      <c r="J327" s="14"/>
    </row>
    <row r="328" spans="5:10" ht="13.2">
      <c r="E328" s="14"/>
      <c r="I328" s="14"/>
      <c r="J328" s="14"/>
    </row>
    <row r="329" spans="5:10" ht="13.2">
      <c r="E329" s="14"/>
      <c r="I329" s="14"/>
      <c r="J329" s="14"/>
    </row>
    <row r="330" spans="5:10" ht="13.2">
      <c r="E330" s="14"/>
      <c r="I330" s="14"/>
      <c r="J330" s="14"/>
    </row>
    <row r="331" spans="5:10" ht="13.2">
      <c r="E331" s="14"/>
      <c r="I331" s="14"/>
      <c r="J331" s="14"/>
    </row>
    <row r="332" spans="5:10" ht="13.2">
      <c r="E332" s="14"/>
      <c r="I332" s="14"/>
      <c r="J332" s="14"/>
    </row>
    <row r="333" spans="5:10" ht="13.2">
      <c r="E333" s="14"/>
      <c r="I333" s="14"/>
      <c r="J333" s="14"/>
    </row>
    <row r="334" spans="5:10" ht="13.2">
      <c r="E334" s="14"/>
      <c r="I334" s="14"/>
      <c r="J334" s="14"/>
    </row>
    <row r="335" spans="5:10" ht="13.2">
      <c r="E335" s="14"/>
      <c r="I335" s="14"/>
      <c r="J335" s="14"/>
    </row>
    <row r="336" spans="5:10" ht="13.2">
      <c r="E336" s="14"/>
      <c r="I336" s="14"/>
      <c r="J336" s="14"/>
    </row>
    <row r="337" spans="5:10" ht="13.2">
      <c r="E337" s="14"/>
      <c r="I337" s="14"/>
      <c r="J337" s="14"/>
    </row>
    <row r="338" spans="5:10" ht="13.2">
      <c r="E338" s="14"/>
      <c r="I338" s="14"/>
      <c r="J338" s="14"/>
    </row>
    <row r="339" spans="5:10" ht="13.2">
      <c r="E339" s="14"/>
      <c r="I339" s="14"/>
      <c r="J339" s="14"/>
    </row>
    <row r="340" spans="5:10" ht="13.2">
      <c r="E340" s="14"/>
      <c r="I340" s="14"/>
      <c r="J340" s="14"/>
    </row>
    <row r="341" spans="5:10" ht="13.2">
      <c r="E341" s="14"/>
      <c r="I341" s="14"/>
      <c r="J341" s="14"/>
    </row>
    <row r="342" spans="5:10" ht="13.2">
      <c r="E342" s="14"/>
      <c r="I342" s="14"/>
      <c r="J342" s="14"/>
    </row>
    <row r="343" spans="5:10" ht="13.2">
      <c r="E343" s="14"/>
      <c r="I343" s="14"/>
      <c r="J343" s="14"/>
    </row>
    <row r="344" spans="5:10" ht="13.2">
      <c r="E344" s="14"/>
      <c r="I344" s="14"/>
      <c r="J344" s="14"/>
    </row>
    <row r="345" spans="5:10" ht="13.2">
      <c r="E345" s="14"/>
      <c r="I345" s="14"/>
      <c r="J345" s="14"/>
    </row>
    <row r="346" spans="5:10" ht="13.2">
      <c r="E346" s="14"/>
      <c r="I346" s="14"/>
      <c r="J346" s="14"/>
    </row>
    <row r="347" spans="5:10" ht="13.2">
      <c r="E347" s="14"/>
      <c r="I347" s="14"/>
      <c r="J347" s="14"/>
    </row>
    <row r="348" spans="5:10" ht="13.2">
      <c r="E348" s="14"/>
      <c r="I348" s="14"/>
      <c r="J348" s="14"/>
    </row>
    <row r="349" spans="5:10" ht="13.2">
      <c r="E349" s="14"/>
      <c r="I349" s="14"/>
      <c r="J349" s="14"/>
    </row>
    <row r="350" spans="5:10" ht="13.2">
      <c r="E350" s="14"/>
      <c r="I350" s="14"/>
      <c r="J350" s="14"/>
    </row>
    <row r="351" spans="5:10" ht="13.2">
      <c r="E351" s="14"/>
      <c r="I351" s="14"/>
      <c r="J351" s="14"/>
    </row>
    <row r="352" spans="5:10" ht="13.2">
      <c r="E352" s="14"/>
      <c r="I352" s="14"/>
      <c r="J352" s="14"/>
    </row>
    <row r="353" spans="5:10" ht="13.2">
      <c r="E353" s="14"/>
      <c r="I353" s="14"/>
      <c r="J353" s="14"/>
    </row>
    <row r="354" spans="5:10" ht="13.2">
      <c r="E354" s="14"/>
      <c r="I354" s="14"/>
      <c r="J354" s="14"/>
    </row>
    <row r="355" spans="5:10" ht="13.2">
      <c r="E355" s="14"/>
      <c r="I355" s="14"/>
      <c r="J355" s="14"/>
    </row>
    <row r="356" spans="5:10" ht="13.2">
      <c r="E356" s="14"/>
      <c r="I356" s="14"/>
      <c r="J356" s="14"/>
    </row>
    <row r="357" spans="5:10" ht="13.2">
      <c r="E357" s="14"/>
      <c r="I357" s="14"/>
      <c r="J357" s="14"/>
    </row>
    <row r="358" spans="5:10" ht="13.2">
      <c r="E358" s="14"/>
      <c r="I358" s="14"/>
      <c r="J358" s="14"/>
    </row>
    <row r="359" spans="5:10" ht="13.2">
      <c r="E359" s="14"/>
      <c r="I359" s="14"/>
      <c r="J359" s="14"/>
    </row>
    <row r="360" spans="5:10" ht="13.2">
      <c r="E360" s="14"/>
      <c r="I360" s="14"/>
      <c r="J360" s="14"/>
    </row>
    <row r="361" spans="5:10" ht="13.2">
      <c r="E361" s="14"/>
      <c r="I361" s="14"/>
      <c r="J361" s="14"/>
    </row>
    <row r="362" spans="5:10" ht="13.2">
      <c r="E362" s="14"/>
      <c r="I362" s="14"/>
      <c r="J362" s="14"/>
    </row>
    <row r="363" spans="5:10" ht="13.2">
      <c r="E363" s="14"/>
      <c r="I363" s="14"/>
      <c r="J363" s="14"/>
    </row>
    <row r="364" spans="5:10" ht="13.2">
      <c r="E364" s="14"/>
      <c r="I364" s="14"/>
      <c r="J364" s="14"/>
    </row>
    <row r="365" spans="5:10" ht="13.2">
      <c r="E365" s="14"/>
      <c r="I365" s="14"/>
      <c r="J365" s="14"/>
    </row>
    <row r="366" spans="5:10" ht="13.2">
      <c r="E366" s="14"/>
      <c r="I366" s="14"/>
      <c r="J366" s="14"/>
    </row>
    <row r="367" spans="5:10" ht="13.2">
      <c r="E367" s="14"/>
      <c r="I367" s="14"/>
      <c r="J367" s="14"/>
    </row>
    <row r="368" spans="5:10" ht="13.2">
      <c r="E368" s="14"/>
      <c r="I368" s="14"/>
      <c r="J368" s="14"/>
    </row>
    <row r="369" spans="5:10" ht="13.2">
      <c r="E369" s="14"/>
      <c r="I369" s="14"/>
      <c r="J369" s="14"/>
    </row>
    <row r="370" spans="5:10" ht="13.2">
      <c r="E370" s="14"/>
      <c r="I370" s="14"/>
      <c r="J370" s="14"/>
    </row>
    <row r="371" spans="5:10" ht="13.2">
      <c r="E371" s="14"/>
      <c r="I371" s="14"/>
      <c r="J371" s="14"/>
    </row>
    <row r="372" spans="5:10" ht="13.2">
      <c r="E372" s="14"/>
      <c r="I372" s="14"/>
      <c r="J372" s="14"/>
    </row>
    <row r="373" spans="5:10" ht="13.2">
      <c r="E373" s="14"/>
      <c r="I373" s="14"/>
      <c r="J373" s="14"/>
    </row>
    <row r="374" spans="5:10" ht="13.2">
      <c r="E374" s="14"/>
      <c r="I374" s="14"/>
      <c r="J374" s="14"/>
    </row>
    <row r="375" spans="5:10" ht="13.2">
      <c r="E375" s="14"/>
      <c r="I375" s="14"/>
      <c r="J375" s="14"/>
    </row>
    <row r="376" spans="5:10" ht="13.2">
      <c r="E376" s="14"/>
      <c r="I376" s="14"/>
      <c r="J376" s="14"/>
    </row>
    <row r="377" spans="5:10" ht="13.2">
      <c r="E377" s="14"/>
      <c r="I377" s="14"/>
      <c r="J377" s="14"/>
    </row>
    <row r="378" spans="5:10" ht="13.2">
      <c r="E378" s="14"/>
      <c r="I378" s="14"/>
      <c r="J378" s="14"/>
    </row>
    <row r="379" spans="5:10" ht="13.2">
      <c r="E379" s="14"/>
      <c r="I379" s="14"/>
      <c r="J379" s="14"/>
    </row>
    <row r="380" spans="5:10" ht="13.2">
      <c r="E380" s="14"/>
      <c r="I380" s="14"/>
      <c r="J380" s="14"/>
    </row>
    <row r="381" spans="5:10" ht="13.2">
      <c r="E381" s="14"/>
      <c r="I381" s="14"/>
      <c r="J381" s="14"/>
    </row>
    <row r="382" spans="5:10" ht="13.2">
      <c r="E382" s="14"/>
      <c r="I382" s="14"/>
      <c r="J382" s="14"/>
    </row>
    <row r="383" spans="5:10" ht="13.2">
      <c r="E383" s="14"/>
      <c r="I383" s="14"/>
      <c r="J383" s="14"/>
    </row>
    <row r="384" spans="5:10" ht="13.2">
      <c r="E384" s="14"/>
      <c r="I384" s="14"/>
      <c r="J384" s="14"/>
    </row>
    <row r="385" spans="5:10" ht="13.2">
      <c r="E385" s="14"/>
      <c r="I385" s="14"/>
      <c r="J385" s="14"/>
    </row>
    <row r="386" spans="5:10" ht="13.2">
      <c r="E386" s="14"/>
      <c r="I386" s="14"/>
      <c r="J386" s="14"/>
    </row>
    <row r="387" spans="5:10" ht="13.2">
      <c r="E387" s="14"/>
      <c r="I387" s="14"/>
      <c r="J387" s="14"/>
    </row>
    <row r="388" spans="5:10" ht="13.2">
      <c r="E388" s="14"/>
      <c r="I388" s="14"/>
      <c r="J388" s="14"/>
    </row>
    <row r="389" spans="5:10" ht="13.2">
      <c r="E389" s="14"/>
      <c r="I389" s="14"/>
      <c r="J389" s="14"/>
    </row>
    <row r="390" spans="5:10" ht="13.2">
      <c r="E390" s="14"/>
      <c r="I390" s="14"/>
      <c r="J390" s="14"/>
    </row>
    <row r="391" spans="5:10" ht="13.2">
      <c r="E391" s="14"/>
      <c r="I391" s="14"/>
      <c r="J391" s="14"/>
    </row>
    <row r="392" spans="5:10" ht="13.2">
      <c r="E392" s="14"/>
      <c r="I392" s="14"/>
      <c r="J392" s="14"/>
    </row>
    <row r="393" spans="5:10" ht="13.2">
      <c r="E393" s="14"/>
      <c r="I393" s="14"/>
      <c r="J393" s="14"/>
    </row>
    <row r="394" spans="5:10" ht="13.2">
      <c r="E394" s="14"/>
      <c r="I394" s="14"/>
      <c r="J394" s="14"/>
    </row>
    <row r="395" spans="5:10" ht="13.2">
      <c r="E395" s="14"/>
      <c r="I395" s="14"/>
      <c r="J395" s="14"/>
    </row>
    <row r="396" spans="5:10" ht="13.2">
      <c r="E396" s="14"/>
      <c r="I396" s="14"/>
      <c r="J396" s="14"/>
    </row>
    <row r="397" spans="5:10" ht="13.2">
      <c r="E397" s="14"/>
      <c r="I397" s="14"/>
      <c r="J397" s="14"/>
    </row>
    <row r="398" spans="5:10" ht="13.2">
      <c r="E398" s="14"/>
      <c r="I398" s="14"/>
      <c r="J398" s="14"/>
    </row>
    <row r="399" spans="5:10" ht="13.2">
      <c r="E399" s="14"/>
      <c r="I399" s="14"/>
      <c r="J399" s="14"/>
    </row>
    <row r="400" spans="5:10" ht="13.2">
      <c r="E400" s="14"/>
      <c r="I400" s="14"/>
      <c r="J400" s="14"/>
    </row>
    <row r="401" spans="5:10" ht="13.2">
      <c r="E401" s="14"/>
      <c r="I401" s="14"/>
      <c r="J401" s="14"/>
    </row>
    <row r="402" spans="5:10" ht="13.2">
      <c r="E402" s="14"/>
      <c r="I402" s="14"/>
      <c r="J402" s="14"/>
    </row>
    <row r="403" spans="5:10" ht="13.2">
      <c r="E403" s="14"/>
      <c r="I403" s="14"/>
      <c r="J403" s="14"/>
    </row>
    <row r="404" spans="5:10" ht="13.2">
      <c r="E404" s="14"/>
      <c r="I404" s="14"/>
      <c r="J404" s="14"/>
    </row>
    <row r="405" spans="5:10" ht="13.2">
      <c r="E405" s="14"/>
      <c r="I405" s="14"/>
      <c r="J405" s="14"/>
    </row>
    <row r="406" spans="5:10" ht="13.2">
      <c r="E406" s="14"/>
      <c r="I406" s="14"/>
      <c r="J406" s="14"/>
    </row>
    <row r="407" spans="5:10" ht="13.2">
      <c r="E407" s="14"/>
      <c r="I407" s="14"/>
      <c r="J407" s="14"/>
    </row>
    <row r="408" spans="5:10" ht="13.2">
      <c r="E408" s="14"/>
      <c r="I408" s="14"/>
      <c r="J408" s="14"/>
    </row>
    <row r="409" spans="5:10" ht="13.2">
      <c r="E409" s="14"/>
      <c r="I409" s="14"/>
      <c r="J409" s="14"/>
    </row>
    <row r="410" spans="5:10" ht="13.2">
      <c r="E410" s="14"/>
      <c r="I410" s="14"/>
      <c r="J410" s="14"/>
    </row>
    <row r="411" spans="5:10" ht="13.2">
      <c r="E411" s="14"/>
      <c r="I411" s="14"/>
      <c r="J411" s="14"/>
    </row>
    <row r="412" spans="5:10" ht="13.2">
      <c r="E412" s="14"/>
      <c r="I412" s="14"/>
      <c r="J412" s="14"/>
    </row>
    <row r="413" spans="5:10" ht="13.2">
      <c r="E413" s="14"/>
      <c r="I413" s="14"/>
      <c r="J413" s="14"/>
    </row>
    <row r="414" spans="5:10" ht="13.2">
      <c r="E414" s="14"/>
      <c r="I414" s="14"/>
      <c r="J414" s="14"/>
    </row>
    <row r="415" spans="5:10" ht="13.2">
      <c r="E415" s="14"/>
      <c r="I415" s="14"/>
      <c r="J415" s="14"/>
    </row>
    <row r="416" spans="5:10" ht="13.2">
      <c r="E416" s="14"/>
      <c r="I416" s="14"/>
      <c r="J416" s="14"/>
    </row>
    <row r="417" spans="5:10" ht="13.2">
      <c r="E417" s="14"/>
      <c r="I417" s="14"/>
      <c r="J417" s="14"/>
    </row>
    <row r="418" spans="5:10" ht="13.2">
      <c r="E418" s="14"/>
      <c r="I418" s="14"/>
      <c r="J418" s="14"/>
    </row>
    <row r="419" spans="5:10" ht="13.2">
      <c r="E419" s="14"/>
      <c r="I419" s="14"/>
      <c r="J419" s="14"/>
    </row>
    <row r="420" spans="5:10" ht="13.2">
      <c r="E420" s="14"/>
      <c r="I420" s="14"/>
      <c r="J420" s="14"/>
    </row>
    <row r="421" spans="5:10" ht="13.2">
      <c r="E421" s="14"/>
      <c r="I421" s="14"/>
      <c r="J421" s="14"/>
    </row>
    <row r="422" spans="5:10" ht="13.2">
      <c r="E422" s="14"/>
      <c r="I422" s="14"/>
      <c r="J422" s="14"/>
    </row>
    <row r="423" spans="5:10" ht="13.2">
      <c r="E423" s="14"/>
      <c r="I423" s="14"/>
      <c r="J423" s="14"/>
    </row>
    <row r="424" spans="5:10" ht="13.2">
      <c r="E424" s="14"/>
      <c r="I424" s="14"/>
      <c r="J424" s="14"/>
    </row>
    <row r="425" spans="5:10" ht="13.2">
      <c r="E425" s="14"/>
      <c r="I425" s="14"/>
      <c r="J425" s="14"/>
    </row>
    <row r="426" spans="5:10" ht="13.2">
      <c r="E426" s="14"/>
      <c r="I426" s="14"/>
      <c r="J426" s="14"/>
    </row>
    <row r="427" spans="5:10" ht="13.2">
      <c r="E427" s="14"/>
      <c r="I427" s="14"/>
      <c r="J427" s="14"/>
    </row>
    <row r="428" spans="5:10" ht="13.2">
      <c r="E428" s="14"/>
      <c r="I428" s="14"/>
      <c r="J428" s="14"/>
    </row>
    <row r="429" spans="5:10" ht="13.2">
      <c r="E429" s="14"/>
      <c r="I429" s="14"/>
      <c r="J429" s="14"/>
    </row>
    <row r="430" spans="5:10" ht="13.2">
      <c r="E430" s="14"/>
      <c r="I430" s="14"/>
      <c r="J430" s="14"/>
    </row>
    <row r="431" spans="5:10" ht="13.2">
      <c r="E431" s="14"/>
      <c r="I431" s="14"/>
      <c r="J431" s="14"/>
    </row>
    <row r="432" spans="5:10" ht="13.2">
      <c r="E432" s="14"/>
      <c r="I432" s="14"/>
      <c r="J432" s="14"/>
    </row>
    <row r="433" spans="5:10" ht="13.2">
      <c r="E433" s="14"/>
      <c r="I433" s="14"/>
      <c r="J433" s="14"/>
    </row>
    <row r="434" spans="5:10" ht="13.2">
      <c r="E434" s="14"/>
      <c r="I434" s="14"/>
      <c r="J434" s="14"/>
    </row>
    <row r="435" spans="5:10" ht="13.2">
      <c r="E435" s="14"/>
      <c r="I435" s="14"/>
      <c r="J435" s="14"/>
    </row>
    <row r="436" spans="5:10" ht="13.2">
      <c r="E436" s="14"/>
      <c r="I436" s="14"/>
      <c r="J436" s="14"/>
    </row>
    <row r="437" spans="5:10" ht="13.2">
      <c r="E437" s="14"/>
      <c r="I437" s="14"/>
      <c r="J437" s="14"/>
    </row>
    <row r="438" spans="5:10" ht="13.2">
      <c r="E438" s="14"/>
      <c r="I438" s="14"/>
      <c r="J438" s="14"/>
    </row>
    <row r="439" spans="5:10" ht="13.2">
      <c r="E439" s="14"/>
      <c r="I439" s="14"/>
      <c r="J439" s="14"/>
    </row>
    <row r="440" spans="5:10" ht="13.2">
      <c r="E440" s="14"/>
      <c r="I440" s="14"/>
      <c r="J440" s="14"/>
    </row>
    <row r="441" spans="5:10" ht="13.2">
      <c r="E441" s="14"/>
      <c r="I441" s="14"/>
      <c r="J441" s="14"/>
    </row>
    <row r="442" spans="5:10" ht="13.2">
      <c r="E442" s="14"/>
      <c r="I442" s="14"/>
      <c r="J442" s="14"/>
    </row>
    <row r="443" spans="5:10" ht="13.2">
      <c r="E443" s="14"/>
      <c r="I443" s="14"/>
      <c r="J443" s="14"/>
    </row>
    <row r="444" spans="5:10" ht="13.2">
      <c r="E444" s="14"/>
      <c r="I444" s="14"/>
      <c r="J444" s="14"/>
    </row>
    <row r="445" spans="5:10" ht="13.2">
      <c r="E445" s="14"/>
      <c r="I445" s="14"/>
      <c r="J445" s="14"/>
    </row>
    <row r="446" spans="5:10" ht="13.2">
      <c r="E446" s="14"/>
      <c r="I446" s="14"/>
      <c r="J446" s="14"/>
    </row>
    <row r="447" spans="5:10" ht="13.2">
      <c r="E447" s="14"/>
      <c r="I447" s="14"/>
      <c r="J447" s="14"/>
    </row>
    <row r="448" spans="5:10" ht="13.2">
      <c r="E448" s="14"/>
      <c r="I448" s="14"/>
      <c r="J448" s="14"/>
    </row>
    <row r="449" spans="5:10" ht="13.2">
      <c r="E449" s="14"/>
      <c r="I449" s="14"/>
      <c r="J449" s="14"/>
    </row>
    <row r="450" spans="5:10" ht="13.2">
      <c r="E450" s="14"/>
      <c r="I450" s="14"/>
      <c r="J450" s="14"/>
    </row>
    <row r="451" spans="5:10" ht="13.2">
      <c r="E451" s="14"/>
      <c r="I451" s="14"/>
      <c r="J451" s="14"/>
    </row>
    <row r="452" spans="5:10" ht="13.2">
      <c r="E452" s="14"/>
      <c r="I452" s="14"/>
      <c r="J452" s="14"/>
    </row>
    <row r="453" spans="5:10" ht="13.2">
      <c r="E453" s="14"/>
      <c r="I453" s="14"/>
      <c r="J453" s="14"/>
    </row>
    <row r="454" spans="5:10" ht="13.2">
      <c r="E454" s="14"/>
      <c r="I454" s="14"/>
      <c r="J454" s="14"/>
    </row>
    <row r="455" spans="5:10" ht="13.2">
      <c r="E455" s="14"/>
      <c r="I455" s="14"/>
      <c r="J455" s="14"/>
    </row>
    <row r="456" spans="5:10" ht="13.2">
      <c r="E456" s="14"/>
      <c r="I456" s="14"/>
      <c r="J456" s="14"/>
    </row>
    <row r="457" spans="5:10" ht="13.2">
      <c r="E457" s="14"/>
      <c r="I457" s="14"/>
      <c r="J457" s="14"/>
    </row>
    <row r="458" spans="5:10" ht="13.2">
      <c r="E458" s="14"/>
      <c r="I458" s="14"/>
      <c r="J458" s="14"/>
    </row>
    <row r="459" spans="5:10" ht="13.2">
      <c r="E459" s="14"/>
      <c r="I459" s="14"/>
      <c r="J459" s="14"/>
    </row>
    <row r="460" spans="5:10" ht="13.2">
      <c r="E460" s="14"/>
      <c r="I460" s="14"/>
      <c r="J460" s="14"/>
    </row>
    <row r="461" spans="5:10" ht="13.2">
      <c r="E461" s="14"/>
      <c r="I461" s="14"/>
      <c r="J461" s="14"/>
    </row>
    <row r="462" spans="5:10" ht="13.2">
      <c r="E462" s="14"/>
      <c r="I462" s="14"/>
      <c r="J462" s="14"/>
    </row>
    <row r="463" spans="5:10" ht="13.2">
      <c r="E463" s="14"/>
      <c r="I463" s="14"/>
      <c r="J463" s="14"/>
    </row>
    <row r="464" spans="5:10" ht="13.2">
      <c r="E464" s="14"/>
      <c r="I464" s="14"/>
      <c r="J464" s="14"/>
    </row>
    <row r="465" spans="5:10" ht="13.2">
      <c r="E465" s="14"/>
      <c r="I465" s="14"/>
      <c r="J465" s="14"/>
    </row>
    <row r="466" spans="5:10" ht="13.2">
      <c r="E466" s="14"/>
      <c r="I466" s="14"/>
      <c r="J466" s="14"/>
    </row>
    <row r="467" spans="5:10" ht="13.2">
      <c r="E467" s="14"/>
      <c r="I467" s="14"/>
      <c r="J467" s="14"/>
    </row>
    <row r="468" spans="5:10" ht="13.2">
      <c r="E468" s="14"/>
      <c r="I468" s="14"/>
      <c r="J468" s="14"/>
    </row>
    <row r="469" spans="5:10" ht="13.2">
      <c r="E469" s="14"/>
      <c r="I469" s="14"/>
      <c r="J469" s="14"/>
    </row>
    <row r="470" spans="5:10" ht="13.2">
      <c r="E470" s="14"/>
      <c r="I470" s="14"/>
      <c r="J470" s="14"/>
    </row>
    <row r="471" spans="5:10" ht="13.2">
      <c r="E471" s="14"/>
      <c r="I471" s="14"/>
      <c r="J471" s="14"/>
    </row>
    <row r="472" spans="5:10" ht="13.2">
      <c r="E472" s="14"/>
      <c r="I472" s="14"/>
      <c r="J472" s="14"/>
    </row>
    <row r="473" spans="5:10" ht="13.2">
      <c r="E473" s="14"/>
      <c r="I473" s="14"/>
      <c r="J473" s="14"/>
    </row>
    <row r="474" spans="5:10" ht="13.2">
      <c r="E474" s="14"/>
      <c r="I474" s="14"/>
      <c r="J474" s="14"/>
    </row>
    <row r="475" spans="5:10" ht="13.2">
      <c r="E475" s="14"/>
      <c r="I475" s="14"/>
      <c r="J475" s="14"/>
    </row>
    <row r="476" spans="5:10" ht="13.2">
      <c r="E476" s="14"/>
      <c r="I476" s="14"/>
      <c r="J476" s="14"/>
    </row>
    <row r="477" spans="5:10" ht="13.2">
      <c r="E477" s="14"/>
      <c r="I477" s="14"/>
      <c r="J477" s="14"/>
    </row>
    <row r="478" spans="5:10" ht="13.2">
      <c r="E478" s="14"/>
      <c r="I478" s="14"/>
      <c r="J478" s="14"/>
    </row>
    <row r="479" spans="5:10" ht="13.2">
      <c r="E479" s="14"/>
      <c r="I479" s="14"/>
      <c r="J479" s="14"/>
    </row>
    <row r="480" spans="5:10" ht="13.2">
      <c r="E480" s="14"/>
      <c r="I480" s="14"/>
      <c r="J480" s="14"/>
    </row>
    <row r="481" spans="5:10" ht="13.2">
      <c r="E481" s="14"/>
      <c r="I481" s="14"/>
      <c r="J481" s="14"/>
    </row>
    <row r="482" spans="5:10" ht="13.2">
      <c r="E482" s="14"/>
      <c r="I482" s="14"/>
      <c r="J482" s="14"/>
    </row>
    <row r="483" spans="5:10" ht="13.2">
      <c r="E483" s="14"/>
      <c r="I483" s="14"/>
      <c r="J483" s="14"/>
    </row>
    <row r="484" spans="5:10" ht="13.2">
      <c r="E484" s="14"/>
      <c r="I484" s="14"/>
      <c r="J484" s="14"/>
    </row>
    <row r="485" spans="5:10" ht="13.2">
      <c r="E485" s="14"/>
      <c r="I485" s="14"/>
      <c r="J485" s="14"/>
    </row>
    <row r="486" spans="5:10" ht="13.2">
      <c r="E486" s="14"/>
      <c r="I486" s="14"/>
      <c r="J486" s="14"/>
    </row>
    <row r="487" spans="5:10" ht="13.2">
      <c r="E487" s="14"/>
      <c r="I487" s="14"/>
      <c r="J487" s="14"/>
    </row>
    <row r="488" spans="5:10" ht="13.2">
      <c r="E488" s="14"/>
      <c r="I488" s="14"/>
      <c r="J488" s="14"/>
    </row>
    <row r="489" spans="5:10" ht="13.2">
      <c r="E489" s="14"/>
      <c r="I489" s="14"/>
      <c r="J489" s="14"/>
    </row>
    <row r="490" spans="5:10" ht="13.2">
      <c r="E490" s="14"/>
      <c r="I490" s="14"/>
      <c r="J490" s="14"/>
    </row>
    <row r="491" spans="5:10" ht="13.2">
      <c r="E491" s="14"/>
      <c r="I491" s="14"/>
      <c r="J491" s="14"/>
    </row>
    <row r="492" spans="5:10" ht="13.2">
      <c r="E492" s="14"/>
      <c r="I492" s="14"/>
      <c r="J492" s="14"/>
    </row>
    <row r="493" spans="5:10" ht="13.2">
      <c r="E493" s="14"/>
      <c r="I493" s="14"/>
      <c r="J493" s="14"/>
    </row>
    <row r="494" spans="5:10" ht="13.2">
      <c r="E494" s="14"/>
      <c r="I494" s="14"/>
      <c r="J494" s="14"/>
    </row>
    <row r="495" spans="5:10" ht="13.2">
      <c r="E495" s="14"/>
      <c r="I495" s="14"/>
      <c r="J495" s="14"/>
    </row>
    <row r="496" spans="5:10" ht="13.2">
      <c r="E496" s="14"/>
      <c r="I496" s="14"/>
      <c r="J496" s="14"/>
    </row>
    <row r="497" spans="5:10" ht="13.2">
      <c r="E497" s="14"/>
      <c r="I497" s="14"/>
      <c r="J497" s="14"/>
    </row>
    <row r="498" spans="5:10" ht="13.2">
      <c r="E498" s="14"/>
      <c r="I498" s="14"/>
      <c r="J498" s="14"/>
    </row>
    <row r="499" spans="5:10" ht="13.2">
      <c r="E499" s="14"/>
      <c r="I499" s="14"/>
      <c r="J499" s="14"/>
    </row>
    <row r="500" spans="5:10" ht="13.2">
      <c r="E500" s="14"/>
      <c r="I500" s="14"/>
      <c r="J500" s="14"/>
    </row>
    <row r="501" spans="5:10" ht="13.2">
      <c r="E501" s="14"/>
      <c r="I501" s="14"/>
      <c r="J501" s="14"/>
    </row>
    <row r="502" spans="5:10" ht="13.2">
      <c r="E502" s="14"/>
      <c r="I502" s="14"/>
      <c r="J502" s="14"/>
    </row>
    <row r="503" spans="5:10" ht="13.2">
      <c r="E503" s="14"/>
      <c r="I503" s="14"/>
      <c r="J503" s="14"/>
    </row>
    <row r="504" spans="5:10" ht="13.2">
      <c r="E504" s="14"/>
      <c r="I504" s="14"/>
      <c r="J504" s="14"/>
    </row>
    <row r="505" spans="5:10" ht="13.2">
      <c r="E505" s="14"/>
      <c r="I505" s="14"/>
      <c r="J505" s="14"/>
    </row>
    <row r="506" spans="5:10" ht="13.2">
      <c r="E506" s="14"/>
      <c r="I506" s="14"/>
      <c r="J506" s="14"/>
    </row>
    <row r="507" spans="5:10" ht="13.2">
      <c r="E507" s="14"/>
      <c r="I507" s="14"/>
      <c r="J507" s="14"/>
    </row>
    <row r="508" spans="5:10" ht="13.2">
      <c r="E508" s="14"/>
      <c r="I508" s="14"/>
      <c r="J508" s="14"/>
    </row>
    <row r="509" spans="5:10" ht="13.2">
      <c r="E509" s="14"/>
      <c r="I509" s="14"/>
      <c r="J509" s="14"/>
    </row>
    <row r="510" spans="5:10" ht="13.2">
      <c r="E510" s="14"/>
      <c r="I510" s="14"/>
      <c r="J510" s="14"/>
    </row>
    <row r="511" spans="5:10" ht="13.2">
      <c r="E511" s="14"/>
      <c r="I511" s="14"/>
      <c r="J511" s="14"/>
    </row>
    <row r="512" spans="5:10" ht="13.2">
      <c r="E512" s="14"/>
      <c r="I512" s="14"/>
      <c r="J512" s="14"/>
    </row>
    <row r="513" spans="5:10" ht="13.2">
      <c r="E513" s="14"/>
      <c r="I513" s="14"/>
      <c r="J513" s="14"/>
    </row>
    <row r="514" spans="5:10" ht="13.2">
      <c r="E514" s="14"/>
      <c r="I514" s="14"/>
      <c r="J514" s="14"/>
    </row>
    <row r="515" spans="5:10" ht="13.2">
      <c r="E515" s="14"/>
      <c r="I515" s="14"/>
      <c r="J515" s="14"/>
    </row>
    <row r="516" spans="5:10" ht="13.2">
      <c r="E516" s="14"/>
      <c r="I516" s="14"/>
      <c r="J516" s="14"/>
    </row>
    <row r="517" spans="5:10" ht="13.2">
      <c r="E517" s="14"/>
      <c r="I517" s="14"/>
      <c r="J517" s="14"/>
    </row>
    <row r="518" spans="5:10" ht="13.2">
      <c r="E518" s="14"/>
      <c r="I518" s="14"/>
      <c r="J518" s="14"/>
    </row>
    <row r="519" spans="5:10" ht="13.2">
      <c r="E519" s="14"/>
      <c r="I519" s="14"/>
      <c r="J519" s="14"/>
    </row>
    <row r="520" spans="5:10" ht="13.2">
      <c r="E520" s="14"/>
      <c r="I520" s="14"/>
      <c r="J520" s="14"/>
    </row>
    <row r="521" spans="5:10" ht="13.2">
      <c r="E521" s="14"/>
      <c r="I521" s="14"/>
      <c r="J521" s="14"/>
    </row>
    <row r="522" spans="5:10" ht="13.2">
      <c r="E522" s="14"/>
      <c r="I522" s="14"/>
      <c r="J522" s="14"/>
    </row>
    <row r="523" spans="5:10" ht="13.2">
      <c r="E523" s="14"/>
      <c r="I523" s="14"/>
      <c r="J523" s="14"/>
    </row>
    <row r="524" spans="5:10" ht="13.2">
      <c r="E524" s="14"/>
      <c r="I524" s="14"/>
      <c r="J524" s="14"/>
    </row>
    <row r="525" spans="5:10" ht="13.2">
      <c r="E525" s="14"/>
      <c r="I525" s="14"/>
      <c r="J525" s="14"/>
    </row>
    <row r="526" spans="5:10" ht="13.2">
      <c r="E526" s="14"/>
      <c r="I526" s="14"/>
      <c r="J526" s="14"/>
    </row>
    <row r="527" spans="5:10" ht="13.2">
      <c r="E527" s="14"/>
      <c r="I527" s="14"/>
      <c r="J527" s="14"/>
    </row>
    <row r="528" spans="5:10" ht="13.2">
      <c r="E528" s="14"/>
      <c r="I528" s="14"/>
      <c r="J528" s="14"/>
    </row>
    <row r="529" spans="5:10" ht="13.2">
      <c r="E529" s="14"/>
      <c r="I529" s="14"/>
      <c r="J529" s="14"/>
    </row>
    <row r="530" spans="5:10" ht="13.2">
      <c r="E530" s="14"/>
      <c r="I530" s="14"/>
      <c r="J530" s="14"/>
    </row>
    <row r="531" spans="5:10" ht="13.2">
      <c r="E531" s="14"/>
      <c r="I531" s="14"/>
      <c r="J531" s="14"/>
    </row>
    <row r="532" spans="5:10" ht="13.2">
      <c r="E532" s="14"/>
      <c r="I532" s="14"/>
      <c r="J532" s="14"/>
    </row>
    <row r="533" spans="5:10" ht="13.2">
      <c r="E533" s="14"/>
      <c r="I533" s="14"/>
      <c r="J533" s="14"/>
    </row>
    <row r="534" spans="5:10" ht="13.2">
      <c r="E534" s="14"/>
      <c r="I534" s="14"/>
      <c r="J534" s="14"/>
    </row>
    <row r="535" spans="5:10" ht="13.2">
      <c r="E535" s="14"/>
      <c r="I535" s="14"/>
      <c r="J535" s="14"/>
    </row>
    <row r="536" spans="5:10" ht="13.2">
      <c r="E536" s="14"/>
      <c r="I536" s="14"/>
      <c r="J536" s="14"/>
    </row>
    <row r="537" spans="5:10" ht="13.2">
      <c r="E537" s="14"/>
      <c r="I537" s="14"/>
      <c r="J537" s="14"/>
    </row>
    <row r="538" spans="5:10" ht="13.2">
      <c r="E538" s="14"/>
      <c r="I538" s="14"/>
      <c r="J538" s="14"/>
    </row>
    <row r="539" spans="5:10" ht="13.2">
      <c r="E539" s="14"/>
      <c r="I539" s="14"/>
      <c r="J539" s="14"/>
    </row>
    <row r="540" spans="5:10" ht="13.2">
      <c r="E540" s="14"/>
      <c r="I540" s="14"/>
      <c r="J540" s="14"/>
    </row>
    <row r="541" spans="5:10" ht="13.2">
      <c r="E541" s="14"/>
      <c r="I541" s="14"/>
      <c r="J541" s="14"/>
    </row>
    <row r="542" spans="5:10" ht="13.2">
      <c r="E542" s="14"/>
      <c r="I542" s="14"/>
      <c r="J542" s="14"/>
    </row>
    <row r="543" spans="5:10" ht="13.2">
      <c r="E543" s="14"/>
      <c r="I543" s="14"/>
      <c r="J543" s="14"/>
    </row>
    <row r="544" spans="5:10" ht="13.2">
      <c r="E544" s="14"/>
      <c r="I544" s="14"/>
      <c r="J544" s="14"/>
    </row>
    <row r="545" spans="5:10" ht="13.2">
      <c r="E545" s="14"/>
      <c r="I545" s="14"/>
      <c r="J545" s="14"/>
    </row>
    <row r="546" spans="5:10" ht="13.2">
      <c r="E546" s="14"/>
      <c r="I546" s="14"/>
      <c r="J546" s="14"/>
    </row>
    <row r="547" spans="5:10" ht="13.2">
      <c r="E547" s="14"/>
      <c r="I547" s="14"/>
      <c r="J547" s="14"/>
    </row>
    <row r="548" spans="5:10" ht="13.2">
      <c r="E548" s="14"/>
      <c r="I548" s="14"/>
      <c r="J548" s="14"/>
    </row>
    <row r="549" spans="5:10" ht="13.2">
      <c r="E549" s="14"/>
      <c r="I549" s="14"/>
      <c r="J549" s="14"/>
    </row>
    <row r="550" spans="5:10" ht="13.2">
      <c r="E550" s="14"/>
      <c r="I550" s="14"/>
      <c r="J550" s="14"/>
    </row>
    <row r="551" spans="5:10" ht="13.2">
      <c r="E551" s="14"/>
      <c r="I551" s="14"/>
      <c r="J551" s="14"/>
    </row>
    <row r="552" spans="5:10" ht="13.2">
      <c r="E552" s="14"/>
      <c r="I552" s="14"/>
      <c r="J552" s="14"/>
    </row>
    <row r="553" spans="5:10" ht="13.2">
      <c r="E553" s="14"/>
      <c r="I553" s="14"/>
      <c r="J553" s="14"/>
    </row>
    <row r="554" spans="5:10" ht="13.2">
      <c r="E554" s="14"/>
      <c r="I554" s="14"/>
      <c r="J554" s="14"/>
    </row>
    <row r="555" spans="5:10" ht="13.2">
      <c r="E555" s="14"/>
      <c r="I555" s="14"/>
      <c r="J555" s="14"/>
    </row>
    <row r="556" spans="5:10" ht="13.2">
      <c r="E556" s="14"/>
      <c r="I556" s="14"/>
      <c r="J556" s="14"/>
    </row>
    <row r="557" spans="5:10" ht="13.2">
      <c r="E557" s="14"/>
      <c r="I557" s="14"/>
      <c r="J557" s="14"/>
    </row>
    <row r="558" spans="5:10" ht="13.2">
      <c r="E558" s="14"/>
      <c r="I558" s="14"/>
      <c r="J558" s="14"/>
    </row>
    <row r="559" spans="5:10" ht="13.2">
      <c r="E559" s="14"/>
      <c r="I559" s="14"/>
      <c r="J559" s="14"/>
    </row>
    <row r="560" spans="5:10" ht="13.2">
      <c r="E560" s="14"/>
      <c r="I560" s="14"/>
      <c r="J560" s="14"/>
    </row>
    <row r="561" spans="5:10" ht="13.2">
      <c r="E561" s="14"/>
      <c r="I561" s="14"/>
      <c r="J561" s="14"/>
    </row>
    <row r="562" spans="5:10" ht="13.2">
      <c r="E562" s="14"/>
      <c r="I562" s="14"/>
      <c r="J562" s="14"/>
    </row>
    <row r="563" spans="5:10" ht="13.2">
      <c r="E563" s="14"/>
      <c r="I563" s="14"/>
      <c r="J563" s="14"/>
    </row>
    <row r="564" spans="5:10" ht="13.2">
      <c r="E564" s="14"/>
      <c r="I564" s="14"/>
      <c r="J564" s="14"/>
    </row>
    <row r="565" spans="5:10" ht="13.2">
      <c r="E565" s="14"/>
      <c r="I565" s="14"/>
      <c r="J565" s="14"/>
    </row>
    <row r="566" spans="5:10" ht="13.2">
      <c r="E566" s="14"/>
      <c r="I566" s="14"/>
      <c r="J566" s="14"/>
    </row>
    <row r="567" spans="5:10" ht="13.2">
      <c r="E567" s="14"/>
      <c r="I567" s="14"/>
      <c r="J567" s="14"/>
    </row>
    <row r="568" spans="5:10" ht="13.2">
      <c r="E568" s="14"/>
      <c r="I568" s="14"/>
      <c r="J568" s="14"/>
    </row>
    <row r="569" spans="5:10" ht="13.2">
      <c r="E569" s="14"/>
      <c r="I569" s="14"/>
      <c r="J569" s="14"/>
    </row>
    <row r="570" spans="5:10" ht="13.2">
      <c r="E570" s="14"/>
      <c r="I570" s="14"/>
      <c r="J570" s="14"/>
    </row>
    <row r="571" spans="5:10" ht="13.2">
      <c r="E571" s="14"/>
      <c r="I571" s="14"/>
      <c r="J571" s="14"/>
    </row>
    <row r="572" spans="5:10" ht="13.2">
      <c r="E572" s="14"/>
      <c r="I572" s="14"/>
      <c r="J572" s="14"/>
    </row>
    <row r="573" spans="5:10" ht="13.2">
      <c r="E573" s="14"/>
      <c r="I573" s="14"/>
      <c r="J573" s="14"/>
    </row>
    <row r="574" spans="5:10" ht="13.2">
      <c r="E574" s="14"/>
      <c r="I574" s="14"/>
      <c r="J574" s="14"/>
    </row>
    <row r="575" spans="5:10" ht="13.2">
      <c r="E575" s="14"/>
      <c r="I575" s="14"/>
      <c r="J575" s="14"/>
    </row>
    <row r="576" spans="5:10" ht="13.2">
      <c r="E576" s="14"/>
      <c r="I576" s="14"/>
      <c r="J576" s="14"/>
    </row>
    <row r="577" spans="5:10" ht="13.2">
      <c r="E577" s="14"/>
      <c r="I577" s="14"/>
      <c r="J577" s="14"/>
    </row>
    <row r="578" spans="5:10" ht="13.2">
      <c r="E578" s="14"/>
      <c r="I578" s="14"/>
      <c r="J578" s="14"/>
    </row>
    <row r="579" spans="5:10" ht="13.2">
      <c r="E579" s="14"/>
      <c r="I579" s="14"/>
      <c r="J579" s="14"/>
    </row>
    <row r="580" spans="5:10" ht="13.2">
      <c r="E580" s="14"/>
      <c r="I580" s="14"/>
      <c r="J580" s="14"/>
    </row>
    <row r="581" spans="5:10" ht="13.2">
      <c r="E581" s="14"/>
      <c r="I581" s="14"/>
      <c r="J581" s="14"/>
    </row>
    <row r="582" spans="5:10" ht="13.2">
      <c r="E582" s="14"/>
      <c r="I582" s="14"/>
      <c r="J582" s="14"/>
    </row>
    <row r="583" spans="5:10" ht="13.2">
      <c r="E583" s="14"/>
      <c r="I583" s="14"/>
      <c r="J583" s="14"/>
    </row>
    <row r="584" spans="5:10" ht="13.2">
      <c r="E584" s="14"/>
      <c r="I584" s="14"/>
      <c r="J584" s="14"/>
    </row>
    <row r="585" spans="5:10" ht="13.2">
      <c r="E585" s="14"/>
      <c r="I585" s="14"/>
      <c r="J585" s="14"/>
    </row>
    <row r="586" spans="5:10" ht="13.2">
      <c r="E586" s="14"/>
      <c r="I586" s="14"/>
      <c r="J586" s="14"/>
    </row>
    <row r="587" spans="5:10" ht="13.2">
      <c r="E587" s="14"/>
      <c r="I587" s="14"/>
      <c r="J587" s="14"/>
    </row>
    <row r="588" spans="5:10" ht="13.2">
      <c r="E588" s="14"/>
      <c r="I588" s="14"/>
      <c r="J588" s="14"/>
    </row>
    <row r="589" spans="5:10" ht="13.2">
      <c r="E589" s="14"/>
      <c r="I589" s="14"/>
      <c r="J589" s="14"/>
    </row>
    <row r="590" spans="5:10" ht="13.2">
      <c r="E590" s="14"/>
      <c r="I590" s="14"/>
      <c r="J590" s="14"/>
    </row>
    <row r="591" spans="5:10" ht="13.2">
      <c r="E591" s="14"/>
      <c r="I591" s="14"/>
      <c r="J591" s="14"/>
    </row>
    <row r="592" spans="5:10" ht="13.2">
      <c r="E592" s="14"/>
      <c r="I592" s="14"/>
      <c r="J592" s="14"/>
    </row>
    <row r="593" spans="5:10" ht="13.2">
      <c r="E593" s="14"/>
      <c r="I593" s="14"/>
      <c r="J593" s="14"/>
    </row>
    <row r="594" spans="5:10" ht="13.2">
      <c r="E594" s="14"/>
      <c r="I594" s="14"/>
      <c r="J594" s="14"/>
    </row>
    <row r="595" spans="5:10" ht="13.2">
      <c r="E595" s="14"/>
      <c r="I595" s="14"/>
      <c r="J595" s="14"/>
    </row>
    <row r="596" spans="5:10" ht="13.2">
      <c r="E596" s="14"/>
      <c r="I596" s="14"/>
      <c r="J596" s="14"/>
    </row>
    <row r="597" spans="5:10" ht="13.2">
      <c r="E597" s="14"/>
      <c r="I597" s="14"/>
      <c r="J597" s="14"/>
    </row>
    <row r="598" spans="5:10" ht="13.2">
      <c r="E598" s="14"/>
      <c r="I598" s="14"/>
      <c r="J598" s="14"/>
    </row>
    <row r="599" spans="5:10" ht="13.2">
      <c r="E599" s="14"/>
      <c r="I599" s="14"/>
      <c r="J599" s="14"/>
    </row>
    <row r="600" spans="5:10" ht="13.2">
      <c r="E600" s="14"/>
      <c r="I600" s="14"/>
      <c r="J600" s="14"/>
    </row>
    <row r="601" spans="5:10" ht="13.2">
      <c r="E601" s="14"/>
      <c r="I601" s="14"/>
      <c r="J601" s="14"/>
    </row>
    <row r="602" spans="5:10" ht="13.2">
      <c r="E602" s="14"/>
      <c r="I602" s="14"/>
      <c r="J602" s="14"/>
    </row>
    <row r="603" spans="5:10" ht="13.2">
      <c r="E603" s="14"/>
      <c r="I603" s="14"/>
      <c r="J603" s="14"/>
    </row>
    <row r="604" spans="5:10" ht="13.2">
      <c r="E604" s="14"/>
      <c r="I604" s="14"/>
      <c r="J604" s="14"/>
    </row>
    <row r="605" spans="5:10" ht="13.2">
      <c r="E605" s="14"/>
      <c r="I605" s="14"/>
      <c r="J605" s="14"/>
    </row>
    <row r="606" spans="5:10" ht="13.2">
      <c r="E606" s="14"/>
      <c r="I606" s="14"/>
      <c r="J606" s="14"/>
    </row>
    <row r="607" spans="5:10" ht="13.2">
      <c r="E607" s="14"/>
      <c r="I607" s="14"/>
      <c r="J607" s="14"/>
    </row>
    <row r="608" spans="5:10" ht="13.2">
      <c r="E608" s="14"/>
      <c r="I608" s="14"/>
      <c r="J608" s="14"/>
    </row>
    <row r="609" spans="5:10" ht="13.2">
      <c r="E609" s="14"/>
      <c r="I609" s="14"/>
      <c r="J609" s="14"/>
    </row>
    <row r="610" spans="5:10" ht="13.2">
      <c r="E610" s="14"/>
      <c r="I610" s="14"/>
      <c r="J610" s="14"/>
    </row>
    <row r="611" spans="5:10" ht="13.2">
      <c r="E611" s="14"/>
      <c r="I611" s="14"/>
      <c r="J611" s="14"/>
    </row>
    <row r="612" spans="5:10" ht="13.2">
      <c r="E612" s="14"/>
      <c r="I612" s="14"/>
      <c r="J612" s="14"/>
    </row>
    <row r="613" spans="5:10" ht="13.2">
      <c r="E613" s="14"/>
      <c r="I613" s="14"/>
      <c r="J613" s="14"/>
    </row>
    <row r="614" spans="5:10" ht="13.2">
      <c r="E614" s="14"/>
      <c r="I614" s="14"/>
      <c r="J614" s="14"/>
    </row>
    <row r="615" spans="5:10" ht="13.2">
      <c r="E615" s="14"/>
      <c r="I615" s="14"/>
      <c r="J615" s="14"/>
    </row>
    <row r="616" spans="5:10" ht="13.2">
      <c r="E616" s="14"/>
      <c r="I616" s="14"/>
      <c r="J616" s="14"/>
    </row>
    <row r="617" spans="5:10" ht="13.2">
      <c r="E617" s="14"/>
      <c r="I617" s="14"/>
      <c r="J617" s="14"/>
    </row>
    <row r="618" spans="5:10" ht="13.2">
      <c r="E618" s="14"/>
      <c r="I618" s="14"/>
      <c r="J618" s="14"/>
    </row>
    <row r="619" spans="5:10" ht="13.2">
      <c r="E619" s="14"/>
      <c r="I619" s="14"/>
      <c r="J619" s="14"/>
    </row>
    <row r="620" spans="5:10" ht="13.2">
      <c r="E620" s="14"/>
      <c r="I620" s="14"/>
      <c r="J620" s="14"/>
    </row>
    <row r="621" spans="5:10" ht="13.2">
      <c r="E621" s="14"/>
      <c r="I621" s="14"/>
      <c r="J621" s="14"/>
    </row>
    <row r="622" spans="5:10" ht="13.2">
      <c r="E622" s="14"/>
      <c r="I622" s="14"/>
      <c r="J622" s="14"/>
    </row>
    <row r="623" spans="5:10" ht="13.2">
      <c r="E623" s="14"/>
      <c r="I623" s="14"/>
      <c r="J623" s="14"/>
    </row>
    <row r="624" spans="5:10" ht="13.2">
      <c r="E624" s="14"/>
      <c r="I624" s="14"/>
      <c r="J624" s="14"/>
    </row>
    <row r="625" spans="5:10" ht="13.2">
      <c r="E625" s="14"/>
      <c r="I625" s="14"/>
      <c r="J625" s="14"/>
    </row>
    <row r="626" spans="5:10" ht="13.2">
      <c r="E626" s="14"/>
      <c r="I626" s="14"/>
      <c r="J626" s="14"/>
    </row>
    <row r="627" spans="5:10" ht="13.2">
      <c r="E627" s="14"/>
      <c r="I627" s="14"/>
      <c r="J627" s="14"/>
    </row>
    <row r="628" spans="5:10" ht="13.2">
      <c r="E628" s="14"/>
      <c r="I628" s="14"/>
      <c r="J628" s="14"/>
    </row>
    <row r="629" spans="5:10" ht="13.2">
      <c r="E629" s="14"/>
      <c r="I629" s="14"/>
      <c r="J629" s="14"/>
    </row>
    <row r="630" spans="5:10" ht="13.2">
      <c r="E630" s="14"/>
      <c r="I630" s="14"/>
      <c r="J630" s="14"/>
    </row>
    <row r="631" spans="5:10" ht="13.2">
      <c r="E631" s="14"/>
      <c r="I631" s="14"/>
      <c r="J631" s="14"/>
    </row>
    <row r="632" spans="5:10" ht="13.2">
      <c r="E632" s="14"/>
      <c r="I632" s="14"/>
      <c r="J632" s="14"/>
    </row>
    <row r="633" spans="5:10" ht="13.2">
      <c r="E633" s="14"/>
      <c r="I633" s="14"/>
      <c r="J633" s="14"/>
    </row>
    <row r="634" spans="5:10" ht="13.2">
      <c r="E634" s="14"/>
      <c r="I634" s="14"/>
      <c r="J634" s="14"/>
    </row>
    <row r="635" spans="5:10" ht="13.2">
      <c r="E635" s="14"/>
      <c r="I635" s="14"/>
      <c r="J635" s="14"/>
    </row>
    <row r="636" spans="5:10" ht="13.2">
      <c r="E636" s="14"/>
      <c r="I636" s="14"/>
      <c r="J636" s="14"/>
    </row>
    <row r="637" spans="5:10" ht="13.2">
      <c r="E637" s="14"/>
      <c r="I637" s="14"/>
      <c r="J637" s="14"/>
    </row>
    <row r="638" spans="5:10" ht="13.2">
      <c r="E638" s="14"/>
      <c r="I638" s="14"/>
      <c r="J638" s="14"/>
    </row>
    <row r="639" spans="5:10" ht="13.2">
      <c r="E639" s="14"/>
      <c r="I639" s="14"/>
      <c r="J639" s="14"/>
    </row>
    <row r="640" spans="5:10" ht="13.2">
      <c r="E640" s="14"/>
      <c r="I640" s="14"/>
      <c r="J640" s="14"/>
    </row>
    <row r="641" spans="5:10" ht="13.2">
      <c r="E641" s="14"/>
      <c r="I641" s="14"/>
      <c r="J641" s="14"/>
    </row>
    <row r="642" spans="5:10" ht="13.2">
      <c r="E642" s="14"/>
      <c r="I642" s="14"/>
      <c r="J642" s="14"/>
    </row>
    <row r="643" spans="5:10" ht="13.2">
      <c r="E643" s="14"/>
      <c r="I643" s="14"/>
      <c r="J643" s="14"/>
    </row>
    <row r="644" spans="5:10" ht="13.2">
      <c r="E644" s="14"/>
      <c r="I644" s="14"/>
      <c r="J644" s="14"/>
    </row>
    <row r="645" spans="5:10" ht="13.2">
      <c r="E645" s="14"/>
      <c r="I645" s="14"/>
      <c r="J645" s="14"/>
    </row>
    <row r="646" spans="5:10" ht="13.2">
      <c r="E646" s="14"/>
      <c r="I646" s="14"/>
      <c r="J646" s="14"/>
    </row>
    <row r="647" spans="5:10" ht="13.2">
      <c r="E647" s="14"/>
      <c r="I647" s="14"/>
      <c r="J647" s="14"/>
    </row>
    <row r="648" spans="5:10" ht="13.2">
      <c r="E648" s="14"/>
      <c r="I648" s="14"/>
      <c r="J648" s="14"/>
    </row>
    <row r="649" spans="5:10" ht="13.2">
      <c r="E649" s="14"/>
      <c r="I649" s="14"/>
      <c r="J649" s="14"/>
    </row>
    <row r="650" spans="5:10" ht="13.2">
      <c r="E650" s="14"/>
      <c r="I650" s="14"/>
      <c r="J650" s="14"/>
    </row>
    <row r="651" spans="5:10" ht="13.2">
      <c r="E651" s="14"/>
      <c r="I651" s="14"/>
      <c r="J651" s="14"/>
    </row>
    <row r="652" spans="5:10" ht="13.2">
      <c r="E652" s="14"/>
      <c r="I652" s="14"/>
      <c r="J652" s="14"/>
    </row>
    <row r="653" spans="5:10" ht="13.2">
      <c r="E653" s="14"/>
      <c r="I653" s="14"/>
      <c r="J653" s="14"/>
    </row>
    <row r="654" spans="5:10" ht="13.2">
      <c r="E654" s="14"/>
      <c r="I654" s="14"/>
      <c r="J654" s="14"/>
    </row>
    <row r="655" spans="5:10" ht="13.2">
      <c r="E655" s="14"/>
      <c r="I655" s="14"/>
      <c r="J655" s="14"/>
    </row>
    <row r="656" spans="5:10" ht="13.2">
      <c r="E656" s="14"/>
      <c r="I656" s="14"/>
      <c r="J656" s="14"/>
    </row>
    <row r="657" spans="5:10" ht="13.2">
      <c r="E657" s="14"/>
      <c r="I657" s="14"/>
      <c r="J657" s="14"/>
    </row>
    <row r="658" spans="5:10" ht="13.2">
      <c r="E658" s="14"/>
      <c r="I658" s="14"/>
      <c r="J658" s="14"/>
    </row>
    <row r="659" spans="5:10" ht="13.2">
      <c r="E659" s="14"/>
      <c r="I659" s="14"/>
      <c r="J659" s="14"/>
    </row>
    <row r="660" spans="5:10" ht="13.2">
      <c r="E660" s="14"/>
      <c r="I660" s="14"/>
      <c r="J660" s="14"/>
    </row>
    <row r="661" spans="5:10" ht="13.2">
      <c r="E661" s="14"/>
      <c r="I661" s="14"/>
      <c r="J661" s="14"/>
    </row>
    <row r="662" spans="5:10" ht="13.2">
      <c r="E662" s="14"/>
      <c r="I662" s="14"/>
      <c r="J662" s="14"/>
    </row>
    <row r="663" spans="5:10" ht="13.2">
      <c r="E663" s="14"/>
      <c r="I663" s="14"/>
      <c r="J663" s="14"/>
    </row>
    <row r="664" spans="5:10" ht="13.2">
      <c r="E664" s="14"/>
      <c r="I664" s="14"/>
      <c r="J664" s="14"/>
    </row>
    <row r="665" spans="5:10" ht="13.2">
      <c r="E665" s="14"/>
      <c r="I665" s="14"/>
      <c r="J665" s="14"/>
    </row>
    <row r="666" spans="5:10" ht="13.2">
      <c r="E666" s="14"/>
      <c r="I666" s="14"/>
      <c r="J666" s="14"/>
    </row>
    <row r="667" spans="5:10" ht="13.2">
      <c r="E667" s="14"/>
      <c r="I667" s="14"/>
      <c r="J667" s="14"/>
    </row>
    <row r="668" spans="5:10" ht="13.2">
      <c r="E668" s="14"/>
      <c r="I668" s="14"/>
      <c r="J668" s="14"/>
    </row>
    <row r="669" spans="5:10" ht="13.2">
      <c r="E669" s="14"/>
      <c r="I669" s="14"/>
      <c r="J669" s="14"/>
    </row>
    <row r="670" spans="5:10" ht="13.2">
      <c r="E670" s="14"/>
      <c r="I670" s="14"/>
      <c r="J670" s="14"/>
    </row>
    <row r="671" spans="5:10" ht="13.2">
      <c r="E671" s="14"/>
      <c r="I671" s="14"/>
      <c r="J671" s="14"/>
    </row>
    <row r="672" spans="5:10" ht="13.2">
      <c r="E672" s="14"/>
      <c r="I672" s="14"/>
      <c r="J672" s="14"/>
    </row>
    <row r="673" spans="5:10" ht="13.2">
      <c r="E673" s="14"/>
      <c r="I673" s="14"/>
      <c r="J673" s="14"/>
    </row>
    <row r="674" spans="5:10" ht="13.2">
      <c r="E674" s="14"/>
      <c r="I674" s="14"/>
      <c r="J674" s="14"/>
    </row>
    <row r="675" spans="5:10" ht="13.2">
      <c r="E675" s="14"/>
      <c r="I675" s="14"/>
      <c r="J675" s="14"/>
    </row>
    <row r="676" spans="5:10" ht="13.2">
      <c r="E676" s="14"/>
      <c r="I676" s="14"/>
      <c r="J676" s="14"/>
    </row>
    <row r="677" spans="5:10" ht="13.2">
      <c r="E677" s="14"/>
      <c r="I677" s="14"/>
      <c r="J677" s="14"/>
    </row>
    <row r="678" spans="5:10" ht="13.2">
      <c r="E678" s="14"/>
      <c r="I678" s="14"/>
      <c r="J678" s="14"/>
    </row>
    <row r="679" spans="5:10" ht="13.2">
      <c r="E679" s="14"/>
      <c r="I679" s="14"/>
      <c r="J679" s="14"/>
    </row>
    <row r="680" spans="5:10" ht="13.2">
      <c r="E680" s="14"/>
      <c r="I680" s="14"/>
      <c r="J680" s="14"/>
    </row>
    <row r="681" spans="5:10" ht="13.2">
      <c r="E681" s="14"/>
      <c r="I681" s="14"/>
      <c r="J681" s="14"/>
    </row>
    <row r="682" spans="5:10" ht="13.2">
      <c r="E682" s="14"/>
      <c r="I682" s="14"/>
      <c r="J682" s="14"/>
    </row>
    <row r="683" spans="5:10" ht="13.2">
      <c r="E683" s="14"/>
      <c r="I683" s="14"/>
      <c r="J683" s="14"/>
    </row>
    <row r="684" spans="5:10" ht="13.2">
      <c r="E684" s="14"/>
      <c r="I684" s="14"/>
      <c r="J684" s="14"/>
    </row>
    <row r="685" spans="5:10" ht="13.2">
      <c r="E685" s="14"/>
      <c r="I685" s="14"/>
      <c r="J685" s="14"/>
    </row>
    <row r="686" spans="5:10" ht="13.2">
      <c r="E686" s="14"/>
      <c r="I686" s="14"/>
      <c r="J686" s="14"/>
    </row>
    <row r="687" spans="5:10" ht="13.2">
      <c r="E687" s="14"/>
      <c r="I687" s="14"/>
      <c r="J687" s="14"/>
    </row>
    <row r="688" spans="5:10" ht="13.2">
      <c r="E688" s="14"/>
      <c r="I688" s="14"/>
      <c r="J688" s="14"/>
    </row>
    <row r="689" spans="5:10" ht="13.2">
      <c r="E689" s="14"/>
      <c r="I689" s="14"/>
      <c r="J689" s="14"/>
    </row>
    <row r="690" spans="5:10" ht="13.2">
      <c r="E690" s="14"/>
      <c r="I690" s="14"/>
      <c r="J690" s="14"/>
    </row>
    <row r="691" spans="5:10" ht="13.2">
      <c r="E691" s="14"/>
      <c r="I691" s="14"/>
      <c r="J691" s="14"/>
    </row>
    <row r="692" spans="5:10" ht="13.2">
      <c r="E692" s="14"/>
      <c r="I692" s="14"/>
      <c r="J692" s="14"/>
    </row>
    <row r="693" spans="5:10" ht="13.2">
      <c r="E693" s="14"/>
      <c r="I693" s="14"/>
      <c r="J693" s="14"/>
    </row>
    <row r="694" spans="5:10" ht="13.2">
      <c r="E694" s="14"/>
      <c r="I694" s="14"/>
      <c r="J694" s="14"/>
    </row>
    <row r="695" spans="5:10" ht="13.2">
      <c r="E695" s="14"/>
      <c r="I695" s="14"/>
      <c r="J695" s="14"/>
    </row>
    <row r="696" spans="5:10" ht="13.2">
      <c r="E696" s="14"/>
      <c r="I696" s="14"/>
      <c r="J696" s="14"/>
    </row>
    <row r="697" spans="5:10" ht="13.2">
      <c r="E697" s="14"/>
      <c r="I697" s="14"/>
      <c r="J697" s="14"/>
    </row>
    <row r="698" spans="5:10" ht="13.2">
      <c r="E698" s="14"/>
      <c r="I698" s="14"/>
      <c r="J698" s="14"/>
    </row>
    <row r="699" spans="5:10" ht="13.2">
      <c r="E699" s="14"/>
      <c r="I699" s="14"/>
      <c r="J699" s="14"/>
    </row>
    <row r="700" spans="5:10" ht="13.2">
      <c r="E700" s="14"/>
      <c r="I700" s="14"/>
      <c r="J700" s="14"/>
    </row>
    <row r="701" spans="5:10" ht="13.2">
      <c r="E701" s="14"/>
      <c r="I701" s="14"/>
      <c r="J701" s="14"/>
    </row>
    <row r="702" spans="5:10" ht="13.2">
      <c r="E702" s="14"/>
      <c r="I702" s="14"/>
      <c r="J702" s="14"/>
    </row>
    <row r="703" spans="5:10" ht="13.2">
      <c r="E703" s="14"/>
      <c r="I703" s="14"/>
      <c r="J703" s="14"/>
    </row>
    <row r="704" spans="5:10" ht="13.2">
      <c r="E704" s="14"/>
      <c r="I704" s="14"/>
      <c r="J704" s="14"/>
    </row>
    <row r="705" spans="5:10" ht="13.2">
      <c r="E705" s="14"/>
      <c r="I705" s="14"/>
      <c r="J705" s="14"/>
    </row>
    <row r="706" spans="5:10" ht="13.2">
      <c r="E706" s="14"/>
      <c r="I706" s="14"/>
      <c r="J706" s="14"/>
    </row>
    <row r="707" spans="5:10" ht="13.2">
      <c r="E707" s="14"/>
      <c r="I707" s="14"/>
      <c r="J707" s="14"/>
    </row>
    <row r="708" spans="5:10" ht="13.2">
      <c r="E708" s="14"/>
      <c r="I708" s="14"/>
      <c r="J708" s="14"/>
    </row>
    <row r="709" spans="5:10" ht="13.2">
      <c r="E709" s="14"/>
      <c r="I709" s="14"/>
      <c r="J709" s="14"/>
    </row>
    <row r="710" spans="5:10" ht="13.2">
      <c r="E710" s="14"/>
      <c r="I710" s="14"/>
      <c r="J710" s="14"/>
    </row>
    <row r="711" spans="5:10" ht="13.2">
      <c r="E711" s="14"/>
      <c r="I711" s="14"/>
      <c r="J711" s="14"/>
    </row>
    <row r="712" spans="5:10" ht="13.2">
      <c r="E712" s="14"/>
      <c r="I712" s="14"/>
      <c r="J712" s="14"/>
    </row>
    <row r="713" spans="5:10" ht="13.2">
      <c r="E713" s="14"/>
      <c r="I713" s="14"/>
      <c r="J713" s="14"/>
    </row>
    <row r="714" spans="5:10" ht="13.2">
      <c r="E714" s="14"/>
      <c r="I714" s="14"/>
      <c r="J714" s="14"/>
    </row>
    <row r="715" spans="5:10" ht="13.2">
      <c r="E715" s="14"/>
      <c r="I715" s="14"/>
      <c r="J715" s="14"/>
    </row>
    <row r="716" spans="5:10" ht="13.2">
      <c r="E716" s="14"/>
      <c r="I716" s="14"/>
      <c r="J716" s="14"/>
    </row>
    <row r="717" spans="5:10" ht="13.2">
      <c r="E717" s="14"/>
      <c r="I717" s="14"/>
      <c r="J717" s="14"/>
    </row>
    <row r="718" spans="5:10" ht="13.2">
      <c r="E718" s="14"/>
      <c r="I718" s="14"/>
      <c r="J718" s="14"/>
    </row>
    <row r="719" spans="5:10" ht="13.2">
      <c r="E719" s="14"/>
      <c r="I719" s="14"/>
      <c r="J719" s="14"/>
    </row>
    <row r="720" spans="5:10" ht="13.2">
      <c r="E720" s="14"/>
      <c r="I720" s="14"/>
      <c r="J720" s="14"/>
    </row>
    <row r="721" spans="5:10" ht="13.2">
      <c r="E721" s="14"/>
      <c r="I721" s="14"/>
      <c r="J721" s="14"/>
    </row>
    <row r="722" spans="5:10" ht="13.2">
      <c r="E722" s="14"/>
      <c r="I722" s="14"/>
      <c r="J722" s="14"/>
    </row>
    <row r="723" spans="5:10" ht="13.2">
      <c r="E723" s="14"/>
      <c r="I723" s="14"/>
      <c r="J723" s="14"/>
    </row>
    <row r="724" spans="5:10" ht="13.2">
      <c r="E724" s="14"/>
      <c r="I724" s="14"/>
      <c r="J724" s="14"/>
    </row>
    <row r="725" spans="5:10" ht="13.2">
      <c r="E725" s="14"/>
      <c r="I725" s="14"/>
      <c r="J725" s="14"/>
    </row>
    <row r="726" spans="5:10" ht="13.2">
      <c r="E726" s="14"/>
      <c r="I726" s="14"/>
      <c r="J726" s="14"/>
    </row>
    <row r="727" spans="5:10" ht="13.2">
      <c r="E727" s="14"/>
      <c r="I727" s="14"/>
      <c r="J727" s="14"/>
    </row>
    <row r="728" spans="5:10" ht="13.2">
      <c r="E728" s="14"/>
      <c r="I728" s="14"/>
      <c r="J728" s="14"/>
    </row>
    <row r="729" spans="5:10" ht="13.2">
      <c r="E729" s="14"/>
      <c r="I729" s="14"/>
      <c r="J729" s="14"/>
    </row>
    <row r="730" spans="5:10" ht="13.2">
      <c r="E730" s="14"/>
      <c r="I730" s="14"/>
      <c r="J730" s="14"/>
    </row>
    <row r="731" spans="5:10" ht="13.2">
      <c r="E731" s="14"/>
      <c r="I731" s="14"/>
      <c r="J731" s="14"/>
    </row>
    <row r="732" spans="5:10" ht="13.2">
      <c r="E732" s="14"/>
      <c r="I732" s="14"/>
      <c r="J732" s="14"/>
    </row>
    <row r="733" spans="5:10" ht="13.2">
      <c r="E733" s="14"/>
      <c r="I733" s="14"/>
      <c r="J733" s="14"/>
    </row>
    <row r="734" spans="5:10" ht="13.2">
      <c r="E734" s="14"/>
      <c r="I734" s="14"/>
      <c r="J734" s="14"/>
    </row>
    <row r="735" spans="5:10" ht="13.2">
      <c r="E735" s="14"/>
      <c r="I735" s="14"/>
      <c r="J735" s="14"/>
    </row>
    <row r="736" spans="5:10" ht="13.2">
      <c r="E736" s="14"/>
      <c r="I736" s="14"/>
      <c r="J736" s="14"/>
    </row>
    <row r="737" spans="5:10" ht="13.2">
      <c r="E737" s="14"/>
      <c r="I737" s="14"/>
      <c r="J737" s="14"/>
    </row>
    <row r="738" spans="5:10" ht="13.2">
      <c r="E738" s="14"/>
      <c r="I738" s="14"/>
      <c r="J738" s="14"/>
    </row>
    <row r="739" spans="5:10" ht="13.2">
      <c r="E739" s="14"/>
      <c r="I739" s="14"/>
      <c r="J739" s="14"/>
    </row>
    <row r="740" spans="5:10" ht="13.2">
      <c r="E740" s="14"/>
      <c r="I740" s="14"/>
      <c r="J740" s="14"/>
    </row>
    <row r="741" spans="5:10" ht="13.2">
      <c r="E741" s="14"/>
      <c r="I741" s="14"/>
      <c r="J741" s="14"/>
    </row>
    <row r="742" spans="5:10" ht="13.2">
      <c r="E742" s="14"/>
      <c r="I742" s="14"/>
      <c r="J742" s="14"/>
    </row>
    <row r="743" spans="5:10" ht="13.2">
      <c r="E743" s="14"/>
      <c r="I743" s="14"/>
      <c r="J743" s="14"/>
    </row>
    <row r="744" spans="5:10" ht="13.2">
      <c r="E744" s="14"/>
      <c r="I744" s="14"/>
      <c r="J744" s="14"/>
    </row>
    <row r="745" spans="5:10" ht="13.2">
      <c r="E745" s="14"/>
      <c r="I745" s="14"/>
      <c r="J745" s="14"/>
    </row>
    <row r="746" spans="5:10" ht="13.2">
      <c r="E746" s="14"/>
      <c r="I746" s="14"/>
      <c r="J746" s="14"/>
    </row>
    <row r="747" spans="5:10" ht="13.2">
      <c r="E747" s="14"/>
      <c r="I747" s="14"/>
      <c r="J747" s="14"/>
    </row>
    <row r="748" spans="5:10" ht="13.2">
      <c r="E748" s="14"/>
      <c r="I748" s="14"/>
      <c r="J748" s="14"/>
    </row>
    <row r="749" spans="5:10" ht="13.2">
      <c r="E749" s="14"/>
      <c r="I749" s="14"/>
      <c r="J749" s="14"/>
    </row>
    <row r="750" spans="5:10" ht="13.2">
      <c r="E750" s="14"/>
      <c r="I750" s="14"/>
      <c r="J750" s="14"/>
    </row>
    <row r="751" spans="5:10" ht="13.2">
      <c r="E751" s="14"/>
      <c r="I751" s="14"/>
      <c r="J751" s="14"/>
    </row>
    <row r="752" spans="5:10" ht="13.2">
      <c r="E752" s="14"/>
      <c r="I752" s="14"/>
      <c r="J752" s="14"/>
    </row>
    <row r="753" spans="5:10" ht="13.2">
      <c r="E753" s="14"/>
      <c r="I753" s="14"/>
      <c r="J753" s="14"/>
    </row>
    <row r="754" spans="5:10" ht="13.2">
      <c r="E754" s="14"/>
      <c r="I754" s="14"/>
      <c r="J754" s="14"/>
    </row>
    <row r="755" spans="5:10" ht="13.2">
      <c r="E755" s="14"/>
      <c r="I755" s="14"/>
      <c r="J755" s="14"/>
    </row>
    <row r="756" spans="5:10" ht="13.2">
      <c r="E756" s="14"/>
      <c r="I756" s="14"/>
      <c r="J756" s="14"/>
    </row>
    <row r="757" spans="5:10" ht="13.2">
      <c r="E757" s="14"/>
      <c r="I757" s="14"/>
      <c r="J757" s="14"/>
    </row>
    <row r="758" spans="5:10" ht="13.2">
      <c r="E758" s="14"/>
      <c r="I758" s="14"/>
      <c r="J758" s="14"/>
    </row>
    <row r="759" spans="5:10" ht="13.2">
      <c r="E759" s="14"/>
      <c r="I759" s="14"/>
      <c r="J759" s="14"/>
    </row>
    <row r="760" spans="5:10" ht="13.2">
      <c r="E760" s="14"/>
      <c r="I760" s="14"/>
      <c r="J760" s="14"/>
    </row>
    <row r="761" spans="5:10" ht="13.2">
      <c r="E761" s="14"/>
      <c r="I761" s="14"/>
      <c r="J761" s="14"/>
    </row>
    <row r="762" spans="5:10" ht="13.2">
      <c r="E762" s="14"/>
      <c r="I762" s="14"/>
      <c r="J762" s="14"/>
    </row>
    <row r="763" spans="5:10" ht="13.2">
      <c r="E763" s="14"/>
      <c r="I763" s="14"/>
      <c r="J763" s="14"/>
    </row>
    <row r="764" spans="5:10" ht="13.2">
      <c r="E764" s="14"/>
      <c r="I764" s="14"/>
      <c r="J764" s="14"/>
    </row>
    <row r="765" spans="5:10" ht="13.2">
      <c r="E765" s="14"/>
      <c r="I765" s="14"/>
      <c r="J765" s="14"/>
    </row>
    <row r="766" spans="5:10" ht="13.2">
      <c r="E766" s="14"/>
      <c r="I766" s="14"/>
      <c r="J766" s="14"/>
    </row>
    <row r="767" spans="5:10" ht="13.2">
      <c r="E767" s="14"/>
      <c r="I767" s="14"/>
      <c r="J767" s="14"/>
    </row>
    <row r="768" spans="5:10" ht="13.2">
      <c r="E768" s="14"/>
      <c r="I768" s="14"/>
      <c r="J768" s="14"/>
    </row>
    <row r="769" spans="5:10" ht="13.2">
      <c r="E769" s="14"/>
      <c r="I769" s="14"/>
      <c r="J769" s="14"/>
    </row>
    <row r="770" spans="5:10" ht="13.2">
      <c r="E770" s="14"/>
      <c r="I770" s="14"/>
      <c r="J770" s="14"/>
    </row>
    <row r="771" spans="5:10" ht="13.2">
      <c r="E771" s="14"/>
      <c r="I771" s="14"/>
      <c r="J771" s="14"/>
    </row>
    <row r="772" spans="5:10" ht="13.2">
      <c r="E772" s="14"/>
      <c r="I772" s="14"/>
      <c r="J772" s="14"/>
    </row>
    <row r="773" spans="5:10" ht="13.2">
      <c r="E773" s="14"/>
      <c r="I773" s="14"/>
      <c r="J773" s="14"/>
    </row>
    <row r="774" spans="5:10" ht="13.2">
      <c r="E774" s="14"/>
      <c r="I774" s="14"/>
      <c r="J774" s="14"/>
    </row>
    <row r="775" spans="5:10" ht="13.2">
      <c r="E775" s="14"/>
      <c r="I775" s="14"/>
      <c r="J775" s="14"/>
    </row>
    <row r="776" spans="5:10" ht="13.2">
      <c r="E776" s="14"/>
      <c r="I776" s="14"/>
      <c r="J776" s="14"/>
    </row>
    <row r="777" spans="5:10" ht="13.2">
      <c r="E777" s="14"/>
      <c r="I777" s="14"/>
      <c r="J777" s="14"/>
    </row>
    <row r="778" spans="5:10" ht="13.2">
      <c r="E778" s="14"/>
      <c r="I778" s="14"/>
      <c r="J778" s="14"/>
    </row>
    <row r="779" spans="5:10" ht="13.2">
      <c r="E779" s="14"/>
      <c r="I779" s="14"/>
      <c r="J779" s="14"/>
    </row>
    <row r="780" spans="5:10" ht="13.2">
      <c r="E780" s="14"/>
      <c r="I780" s="14"/>
      <c r="J780" s="14"/>
    </row>
    <row r="781" spans="5:10" ht="13.2">
      <c r="E781" s="14"/>
      <c r="I781" s="14"/>
      <c r="J781" s="14"/>
    </row>
    <row r="782" spans="5:10" ht="13.2">
      <c r="E782" s="14"/>
      <c r="I782" s="14"/>
      <c r="J782" s="14"/>
    </row>
    <row r="783" spans="5:10" ht="13.2">
      <c r="E783" s="14"/>
      <c r="I783" s="14"/>
      <c r="J783" s="14"/>
    </row>
    <row r="784" spans="5:10" ht="13.2">
      <c r="E784" s="14"/>
      <c r="I784" s="14"/>
      <c r="J784" s="14"/>
    </row>
    <row r="785" spans="5:10" ht="13.2">
      <c r="E785" s="14"/>
      <c r="I785" s="14"/>
      <c r="J785" s="14"/>
    </row>
    <row r="786" spans="5:10" ht="13.2">
      <c r="E786" s="14"/>
      <c r="I786" s="14"/>
      <c r="J786" s="14"/>
    </row>
    <row r="787" spans="5:10" ht="13.2">
      <c r="E787" s="14"/>
      <c r="I787" s="14"/>
      <c r="J787" s="14"/>
    </row>
    <row r="788" spans="5:10" ht="13.2">
      <c r="E788" s="14"/>
      <c r="I788" s="14"/>
      <c r="J788" s="14"/>
    </row>
    <row r="789" spans="5:10" ht="13.2">
      <c r="E789" s="14"/>
      <c r="I789" s="14"/>
      <c r="J789" s="14"/>
    </row>
    <row r="790" spans="5:10" ht="13.2">
      <c r="E790" s="14"/>
      <c r="I790" s="14"/>
      <c r="J790" s="14"/>
    </row>
    <row r="791" spans="5:10" ht="13.2">
      <c r="E791" s="14"/>
      <c r="I791" s="14"/>
      <c r="J791" s="14"/>
    </row>
    <row r="792" spans="5:10" ht="13.2">
      <c r="E792" s="14"/>
      <c r="I792" s="14"/>
      <c r="J792" s="14"/>
    </row>
    <row r="793" spans="5:10" ht="13.2">
      <c r="E793" s="14"/>
      <c r="I793" s="14"/>
      <c r="J793" s="14"/>
    </row>
    <row r="794" spans="5:10" ht="13.2">
      <c r="E794" s="14"/>
      <c r="I794" s="14"/>
      <c r="J794" s="14"/>
    </row>
    <row r="795" spans="5:10" ht="13.2">
      <c r="E795" s="14"/>
      <c r="I795" s="14"/>
      <c r="J795" s="14"/>
    </row>
    <row r="796" spans="5:10" ht="13.2">
      <c r="E796" s="14"/>
      <c r="I796" s="14"/>
      <c r="J796" s="14"/>
    </row>
    <row r="797" spans="5:10" ht="13.2">
      <c r="E797" s="14"/>
      <c r="I797" s="14"/>
      <c r="J797" s="14"/>
    </row>
    <row r="798" spans="5:10" ht="13.2">
      <c r="E798" s="14"/>
      <c r="I798" s="14"/>
      <c r="J798" s="14"/>
    </row>
    <row r="799" spans="5:10" ht="13.2">
      <c r="E799" s="14"/>
      <c r="I799" s="14"/>
      <c r="J799" s="14"/>
    </row>
    <row r="800" spans="5:10" ht="13.2">
      <c r="E800" s="14"/>
      <c r="I800" s="14"/>
      <c r="J800" s="14"/>
    </row>
    <row r="801" spans="5:10" ht="13.2">
      <c r="E801" s="14"/>
      <c r="I801" s="14"/>
      <c r="J801" s="14"/>
    </row>
    <row r="802" spans="5:10" ht="13.2">
      <c r="E802" s="14"/>
      <c r="I802" s="14"/>
      <c r="J802" s="14"/>
    </row>
    <row r="803" spans="5:10" ht="13.2">
      <c r="E803" s="14"/>
      <c r="I803" s="14"/>
      <c r="J803" s="14"/>
    </row>
    <row r="804" spans="5:10" ht="13.2">
      <c r="E804" s="14"/>
      <c r="I804" s="14"/>
      <c r="J804" s="14"/>
    </row>
    <row r="805" spans="5:10" ht="13.2">
      <c r="E805" s="14"/>
      <c r="I805" s="14"/>
      <c r="J805" s="14"/>
    </row>
    <row r="806" spans="5:10" ht="13.2">
      <c r="E806" s="14"/>
      <c r="I806" s="14"/>
      <c r="J806" s="14"/>
    </row>
    <row r="807" spans="5:10" ht="13.2">
      <c r="E807" s="14"/>
      <c r="I807" s="14"/>
      <c r="J807" s="14"/>
    </row>
    <row r="808" spans="5:10" ht="13.2">
      <c r="E808" s="14"/>
      <c r="I808" s="14"/>
      <c r="J808" s="14"/>
    </row>
    <row r="809" spans="5:10" ht="13.2">
      <c r="E809" s="14"/>
      <c r="I809" s="14"/>
      <c r="J809" s="14"/>
    </row>
    <row r="810" spans="5:10" ht="13.2">
      <c r="E810" s="14"/>
      <c r="I810" s="14"/>
      <c r="J810" s="14"/>
    </row>
    <row r="811" spans="5:10" ht="13.2">
      <c r="E811" s="14"/>
      <c r="I811" s="14"/>
      <c r="J811" s="14"/>
    </row>
    <row r="812" spans="5:10" ht="13.2">
      <c r="E812" s="14"/>
      <c r="I812" s="14"/>
      <c r="J812" s="14"/>
    </row>
    <row r="813" spans="5:10" ht="13.2">
      <c r="E813" s="14"/>
      <c r="I813" s="14"/>
      <c r="J813" s="14"/>
    </row>
    <row r="814" spans="5:10" ht="13.2">
      <c r="E814" s="14"/>
      <c r="I814" s="14"/>
      <c r="J814" s="14"/>
    </row>
    <row r="815" spans="5:10" ht="13.2">
      <c r="E815" s="14"/>
      <c r="I815" s="14"/>
      <c r="J815" s="14"/>
    </row>
    <row r="816" spans="5:10" ht="13.2">
      <c r="E816" s="14"/>
      <c r="I816" s="14"/>
      <c r="J816" s="14"/>
    </row>
    <row r="817" spans="5:10" ht="13.2">
      <c r="E817" s="14"/>
      <c r="I817" s="14"/>
      <c r="J817" s="14"/>
    </row>
    <row r="818" spans="5:10" ht="13.2">
      <c r="E818" s="14"/>
      <c r="I818" s="14"/>
      <c r="J818" s="14"/>
    </row>
    <row r="819" spans="5:10" ht="13.2">
      <c r="E819" s="14"/>
      <c r="I819" s="14"/>
      <c r="J819" s="14"/>
    </row>
    <row r="820" spans="5:10" ht="13.2">
      <c r="E820" s="14"/>
      <c r="I820" s="14"/>
      <c r="J820" s="14"/>
    </row>
    <row r="821" spans="5:10" ht="13.2">
      <c r="E821" s="14"/>
      <c r="I821" s="14"/>
      <c r="J821" s="14"/>
    </row>
    <row r="822" spans="5:10" ht="13.2">
      <c r="E822" s="14"/>
      <c r="I822" s="14"/>
      <c r="J822" s="14"/>
    </row>
    <row r="823" spans="5:10" ht="13.2">
      <c r="E823" s="14"/>
      <c r="I823" s="14"/>
      <c r="J823" s="14"/>
    </row>
    <row r="824" spans="5:10" ht="13.2">
      <c r="E824" s="14"/>
      <c r="I824" s="14"/>
      <c r="J824" s="14"/>
    </row>
    <row r="825" spans="5:10" ht="13.2">
      <c r="E825" s="14"/>
      <c r="I825" s="14"/>
      <c r="J825" s="14"/>
    </row>
    <row r="826" spans="5:10" ht="13.2">
      <c r="E826" s="14"/>
      <c r="I826" s="14"/>
      <c r="J826" s="14"/>
    </row>
    <row r="827" spans="5:10" ht="13.2">
      <c r="E827" s="14"/>
      <c r="I827" s="14"/>
      <c r="J827" s="14"/>
    </row>
    <row r="828" spans="5:10" ht="13.2">
      <c r="E828" s="14"/>
      <c r="I828" s="14"/>
      <c r="J828" s="14"/>
    </row>
    <row r="829" spans="5:10" ht="13.2">
      <c r="E829" s="14"/>
      <c r="I829" s="14"/>
      <c r="J829" s="14"/>
    </row>
    <row r="830" spans="5:10" ht="13.2">
      <c r="E830" s="14"/>
      <c r="I830" s="14"/>
      <c r="J830" s="14"/>
    </row>
    <row r="831" spans="5:10" ht="13.2">
      <c r="E831" s="14"/>
      <c r="I831" s="14"/>
      <c r="J831" s="14"/>
    </row>
    <row r="832" spans="5:10" ht="13.2">
      <c r="E832" s="14"/>
      <c r="I832" s="14"/>
      <c r="J832" s="14"/>
    </row>
    <row r="833" spans="5:10" ht="13.2">
      <c r="E833" s="14"/>
      <c r="I833" s="14"/>
      <c r="J833" s="14"/>
    </row>
    <row r="834" spans="5:10" ht="13.2">
      <c r="E834" s="14"/>
      <c r="I834" s="14"/>
      <c r="J834" s="14"/>
    </row>
    <row r="835" spans="5:10" ht="13.2">
      <c r="E835" s="14"/>
      <c r="I835" s="14"/>
      <c r="J835" s="14"/>
    </row>
    <row r="836" spans="5:10" ht="13.2">
      <c r="E836" s="14"/>
      <c r="I836" s="14"/>
      <c r="J836" s="14"/>
    </row>
    <row r="837" spans="5:10" ht="13.2">
      <c r="E837" s="14"/>
      <c r="I837" s="14"/>
      <c r="J837" s="14"/>
    </row>
    <row r="838" spans="5:10" ht="13.2">
      <c r="E838" s="14"/>
      <c r="I838" s="14"/>
      <c r="J838" s="14"/>
    </row>
    <row r="839" spans="5:10" ht="13.2">
      <c r="E839" s="14"/>
      <c r="I839" s="14"/>
      <c r="J839" s="14"/>
    </row>
    <row r="840" spans="5:10" ht="13.2">
      <c r="E840" s="14"/>
      <c r="I840" s="14"/>
      <c r="J840" s="14"/>
    </row>
    <row r="841" spans="5:10" ht="13.2">
      <c r="E841" s="14"/>
      <c r="I841" s="14"/>
      <c r="J841" s="14"/>
    </row>
    <row r="842" spans="5:10" ht="13.2">
      <c r="E842" s="14"/>
      <c r="I842" s="14"/>
      <c r="J842" s="14"/>
    </row>
    <row r="843" spans="5:10" ht="13.2">
      <c r="E843" s="14"/>
      <c r="I843" s="14"/>
      <c r="J843" s="14"/>
    </row>
    <row r="844" spans="5:10" ht="13.2">
      <c r="E844" s="14"/>
      <c r="I844" s="14"/>
      <c r="J844" s="14"/>
    </row>
    <row r="845" spans="5:10" ht="13.2">
      <c r="E845" s="14"/>
      <c r="I845" s="14"/>
      <c r="J845" s="14"/>
    </row>
    <row r="846" spans="5:10" ht="13.2">
      <c r="E846" s="14"/>
      <c r="I846" s="14"/>
      <c r="J846" s="14"/>
    </row>
    <row r="847" spans="5:10" ht="13.2">
      <c r="E847" s="14"/>
      <c r="I847" s="14"/>
      <c r="J847" s="14"/>
    </row>
    <row r="848" spans="5:10" ht="13.2">
      <c r="E848" s="14"/>
      <c r="I848" s="14"/>
      <c r="J848" s="14"/>
    </row>
    <row r="849" spans="5:10" ht="13.2">
      <c r="E849" s="14"/>
      <c r="I849" s="14"/>
      <c r="J849" s="14"/>
    </row>
    <row r="850" spans="5:10" ht="13.2">
      <c r="E850" s="14"/>
      <c r="I850" s="14"/>
      <c r="J850" s="14"/>
    </row>
    <row r="851" spans="5:10" ht="13.2">
      <c r="E851" s="14"/>
      <c r="I851" s="14"/>
      <c r="J851" s="14"/>
    </row>
    <row r="852" spans="5:10" ht="13.2">
      <c r="E852" s="14"/>
      <c r="I852" s="14"/>
      <c r="J852" s="14"/>
    </row>
    <row r="853" spans="5:10" ht="13.2">
      <c r="E853" s="14"/>
      <c r="I853" s="14"/>
      <c r="J853" s="14"/>
    </row>
    <row r="854" spans="5:10" ht="13.2">
      <c r="E854" s="14"/>
      <c r="I854" s="14"/>
      <c r="J854" s="14"/>
    </row>
    <row r="855" spans="5:10" ht="13.2">
      <c r="E855" s="14"/>
      <c r="I855" s="14"/>
      <c r="J855" s="14"/>
    </row>
    <row r="856" spans="5:10" ht="13.2">
      <c r="E856" s="14"/>
      <c r="I856" s="14"/>
      <c r="J856" s="14"/>
    </row>
    <row r="857" spans="5:10" ht="13.2">
      <c r="E857" s="14"/>
      <c r="I857" s="14"/>
      <c r="J857" s="14"/>
    </row>
    <row r="858" spans="5:10" ht="13.2">
      <c r="E858" s="14"/>
      <c r="I858" s="14"/>
      <c r="J858" s="14"/>
    </row>
    <row r="859" spans="5:10" ht="13.2">
      <c r="E859" s="14"/>
      <c r="I859" s="14"/>
      <c r="J859" s="14"/>
    </row>
    <row r="860" spans="5:10" ht="13.2">
      <c r="E860" s="14"/>
      <c r="I860" s="14"/>
      <c r="J860" s="14"/>
    </row>
    <row r="861" spans="5:10" ht="13.2">
      <c r="E861" s="14"/>
      <c r="I861" s="14"/>
      <c r="J861" s="14"/>
    </row>
    <row r="862" spans="5:10" ht="13.2">
      <c r="E862" s="14"/>
      <c r="I862" s="14"/>
      <c r="J862" s="14"/>
    </row>
    <row r="863" spans="5:10" ht="13.2">
      <c r="E863" s="14"/>
      <c r="I863" s="14"/>
      <c r="J863" s="14"/>
    </row>
    <row r="864" spans="5:10" ht="13.2">
      <c r="E864" s="14"/>
      <c r="I864" s="14"/>
      <c r="J864" s="14"/>
    </row>
    <row r="865" spans="5:10" ht="13.2">
      <c r="E865" s="14"/>
      <c r="I865" s="14"/>
      <c r="J865" s="14"/>
    </row>
    <row r="866" spans="5:10" ht="13.2">
      <c r="E866" s="14"/>
      <c r="I866" s="14"/>
      <c r="J866" s="14"/>
    </row>
    <row r="867" spans="5:10" ht="13.2">
      <c r="E867" s="14"/>
      <c r="I867" s="14"/>
      <c r="J867" s="14"/>
    </row>
    <row r="868" spans="5:10" ht="13.2">
      <c r="E868" s="14"/>
      <c r="I868" s="14"/>
      <c r="J868" s="14"/>
    </row>
    <row r="869" spans="5:10" ht="13.2">
      <c r="E869" s="14"/>
      <c r="I869" s="14"/>
      <c r="J869" s="14"/>
    </row>
    <row r="870" spans="5:10" ht="13.2">
      <c r="E870" s="14"/>
      <c r="I870" s="14"/>
      <c r="J870" s="14"/>
    </row>
    <row r="871" spans="5:10" ht="13.2">
      <c r="E871" s="14"/>
      <c r="I871" s="14"/>
      <c r="J871" s="14"/>
    </row>
    <row r="872" spans="5:10" ht="13.2">
      <c r="E872" s="14"/>
      <c r="I872" s="14"/>
      <c r="J872" s="14"/>
    </row>
    <row r="873" spans="5:10" ht="13.2">
      <c r="E873" s="14"/>
      <c r="I873" s="14"/>
      <c r="J873" s="14"/>
    </row>
    <row r="874" spans="5:10" ht="13.2">
      <c r="E874" s="14"/>
      <c r="I874" s="14"/>
      <c r="J874" s="14"/>
    </row>
    <row r="875" spans="5:10" ht="13.2">
      <c r="E875" s="14"/>
      <c r="I875" s="14"/>
      <c r="J875" s="14"/>
    </row>
    <row r="876" spans="5:10" ht="13.2">
      <c r="E876" s="14"/>
      <c r="I876" s="14"/>
      <c r="J876" s="14"/>
    </row>
    <row r="877" spans="5:10" ht="13.2">
      <c r="E877" s="14"/>
      <c r="I877" s="14"/>
      <c r="J877" s="14"/>
    </row>
    <row r="878" spans="5:10" ht="13.2">
      <c r="E878" s="14"/>
      <c r="I878" s="14"/>
      <c r="J878" s="14"/>
    </row>
    <row r="879" spans="5:10" ht="13.2">
      <c r="E879" s="14"/>
      <c r="I879" s="14"/>
      <c r="J879" s="14"/>
    </row>
    <row r="880" spans="5:10" ht="13.2">
      <c r="E880" s="14"/>
      <c r="I880" s="14"/>
      <c r="J880" s="14"/>
    </row>
    <row r="881" spans="5:10" ht="13.2">
      <c r="E881" s="14"/>
      <c r="I881" s="14"/>
      <c r="J881" s="14"/>
    </row>
    <row r="882" spans="5:10" ht="13.2">
      <c r="E882" s="14"/>
      <c r="I882" s="14"/>
      <c r="J882" s="14"/>
    </row>
    <row r="883" spans="5:10" ht="13.2">
      <c r="E883" s="14"/>
      <c r="I883" s="14"/>
      <c r="J883" s="14"/>
    </row>
    <row r="884" spans="5:10" ht="13.2">
      <c r="E884" s="14"/>
      <c r="I884" s="14"/>
      <c r="J884" s="14"/>
    </row>
    <row r="885" spans="5:10" ht="13.2">
      <c r="E885" s="14"/>
      <c r="I885" s="14"/>
      <c r="J885" s="14"/>
    </row>
    <row r="886" spans="5:10" ht="13.2">
      <c r="E886" s="14"/>
      <c r="I886" s="14"/>
      <c r="J886" s="14"/>
    </row>
    <row r="887" spans="5:10" ht="13.2">
      <c r="E887" s="14"/>
      <c r="I887" s="14"/>
      <c r="J887" s="14"/>
    </row>
    <row r="888" spans="5:10" ht="13.2">
      <c r="E888" s="14"/>
      <c r="I888" s="14"/>
      <c r="J888" s="14"/>
    </row>
    <row r="889" spans="5:10" ht="13.2">
      <c r="E889" s="14"/>
      <c r="I889" s="14"/>
      <c r="J889" s="14"/>
    </row>
    <row r="890" spans="5:10" ht="13.2">
      <c r="E890" s="14"/>
      <c r="I890" s="14"/>
      <c r="J890" s="14"/>
    </row>
    <row r="891" spans="5:10" ht="13.2">
      <c r="E891" s="14"/>
      <c r="I891" s="14"/>
      <c r="J891" s="14"/>
    </row>
    <row r="892" spans="5:10" ht="13.2">
      <c r="E892" s="14"/>
      <c r="I892" s="14"/>
      <c r="J892" s="14"/>
    </row>
    <row r="893" spans="5:10" ht="13.2">
      <c r="E893" s="14"/>
      <c r="I893" s="14"/>
      <c r="J893" s="14"/>
    </row>
    <row r="894" spans="5:10" ht="13.2">
      <c r="E894" s="14"/>
      <c r="I894" s="14"/>
      <c r="J894" s="14"/>
    </row>
    <row r="895" spans="5:10" ht="13.2">
      <c r="E895" s="14"/>
      <c r="I895" s="14"/>
      <c r="J895" s="14"/>
    </row>
    <row r="896" spans="5:10" ht="13.2">
      <c r="E896" s="14"/>
      <c r="I896" s="14"/>
      <c r="J896" s="14"/>
    </row>
    <row r="897" spans="5:10" ht="13.2">
      <c r="E897" s="14"/>
      <c r="I897" s="14"/>
      <c r="J897" s="14"/>
    </row>
    <row r="898" spans="5:10" ht="13.2">
      <c r="E898" s="14"/>
      <c r="I898" s="14"/>
      <c r="J898" s="14"/>
    </row>
    <row r="899" spans="5:10" ht="13.2">
      <c r="E899" s="14"/>
      <c r="I899" s="14"/>
      <c r="J899" s="14"/>
    </row>
    <row r="900" spans="5:10" ht="13.2">
      <c r="E900" s="14"/>
      <c r="I900" s="14"/>
      <c r="J900" s="14"/>
    </row>
    <row r="901" spans="5:10" ht="13.2">
      <c r="E901" s="14"/>
      <c r="I901" s="14"/>
      <c r="J901" s="14"/>
    </row>
    <row r="902" spans="5:10" ht="13.2">
      <c r="E902" s="14"/>
      <c r="I902" s="14"/>
      <c r="J902" s="14"/>
    </row>
    <row r="903" spans="5:10" ht="13.2">
      <c r="E903" s="14"/>
      <c r="I903" s="14"/>
      <c r="J903" s="14"/>
    </row>
    <row r="904" spans="5:10" ht="13.2">
      <c r="E904" s="14"/>
      <c r="I904" s="14"/>
      <c r="J904" s="14"/>
    </row>
    <row r="905" spans="5:10" ht="13.2">
      <c r="E905" s="14"/>
      <c r="I905" s="14"/>
      <c r="J905" s="14"/>
    </row>
    <row r="906" spans="5:10" ht="13.2">
      <c r="E906" s="14"/>
      <c r="I906" s="14"/>
      <c r="J906" s="14"/>
    </row>
    <row r="907" spans="5:10" ht="13.2">
      <c r="E907" s="14"/>
      <c r="I907" s="14"/>
      <c r="J907" s="14"/>
    </row>
    <row r="908" spans="5:10" ht="13.2">
      <c r="E908" s="14"/>
      <c r="I908" s="14"/>
      <c r="J908" s="14"/>
    </row>
    <row r="909" spans="5:10" ht="13.2">
      <c r="E909" s="14"/>
      <c r="I909" s="14"/>
      <c r="J909" s="14"/>
    </row>
    <row r="910" spans="5:10" ht="13.2">
      <c r="E910" s="14"/>
      <c r="I910" s="14"/>
      <c r="J910" s="14"/>
    </row>
    <row r="911" spans="5:10" ht="13.2">
      <c r="E911" s="14"/>
      <c r="I911" s="14"/>
      <c r="J911" s="14"/>
    </row>
    <row r="912" spans="5:10" ht="13.2">
      <c r="E912" s="14"/>
      <c r="I912" s="14"/>
      <c r="J912" s="14"/>
    </row>
    <row r="913" spans="5:10" ht="13.2">
      <c r="E913" s="14"/>
      <c r="I913" s="14"/>
      <c r="J913" s="14"/>
    </row>
    <row r="914" spans="5:10" ht="13.2">
      <c r="E914" s="14"/>
      <c r="I914" s="14"/>
      <c r="J914" s="14"/>
    </row>
    <row r="915" spans="5:10" ht="13.2">
      <c r="E915" s="14"/>
      <c r="I915" s="14"/>
      <c r="J915" s="14"/>
    </row>
    <row r="916" spans="5:10" ht="13.2">
      <c r="E916" s="14"/>
      <c r="I916" s="14"/>
      <c r="J916" s="14"/>
    </row>
    <row r="917" spans="5:10" ht="13.2">
      <c r="E917" s="14"/>
      <c r="I917" s="14"/>
      <c r="J917" s="14"/>
    </row>
    <row r="918" spans="5:10" ht="13.2">
      <c r="E918" s="14"/>
      <c r="I918" s="14"/>
      <c r="J918" s="14"/>
    </row>
    <row r="919" spans="5:10" ht="13.2">
      <c r="E919" s="14"/>
      <c r="I919" s="14"/>
      <c r="J919" s="14"/>
    </row>
    <row r="920" spans="5:10" ht="13.2">
      <c r="E920" s="14"/>
      <c r="I920" s="14"/>
      <c r="J920" s="14"/>
    </row>
    <row r="921" spans="5:10" ht="13.2">
      <c r="E921" s="14"/>
      <c r="I921" s="14"/>
      <c r="J921" s="14"/>
    </row>
    <row r="922" spans="5:10" ht="13.2">
      <c r="E922" s="14"/>
      <c r="I922" s="14"/>
      <c r="J922" s="14"/>
    </row>
    <row r="923" spans="5:10" ht="13.2">
      <c r="E923" s="14"/>
      <c r="I923" s="14"/>
      <c r="J923" s="14"/>
    </row>
    <row r="924" spans="5:10" ht="13.2">
      <c r="E924" s="14"/>
      <c r="I924" s="14"/>
      <c r="J924" s="14"/>
    </row>
    <row r="925" spans="5:10" ht="13.2">
      <c r="E925" s="14"/>
      <c r="I925" s="14"/>
      <c r="J925" s="14"/>
    </row>
    <row r="926" spans="5:10" ht="13.2">
      <c r="E926" s="14"/>
      <c r="I926" s="14"/>
      <c r="J926" s="14"/>
    </row>
    <row r="927" spans="5:10" ht="13.2">
      <c r="E927" s="14"/>
      <c r="I927" s="14"/>
      <c r="J927" s="14"/>
    </row>
    <row r="928" spans="5:10" ht="13.2">
      <c r="E928" s="14"/>
      <c r="I928" s="14"/>
      <c r="J928" s="14"/>
    </row>
    <row r="929" spans="5:10" ht="13.2">
      <c r="E929" s="14"/>
      <c r="I929" s="14"/>
      <c r="J929" s="14"/>
    </row>
    <row r="930" spans="5:10" ht="13.2">
      <c r="E930" s="14"/>
      <c r="I930" s="14"/>
      <c r="J930" s="14"/>
    </row>
    <row r="931" spans="5:10" ht="13.2">
      <c r="E931" s="14"/>
      <c r="I931" s="14"/>
      <c r="J931" s="14"/>
    </row>
    <row r="932" spans="5:10" ht="13.2">
      <c r="E932" s="14"/>
      <c r="I932" s="14"/>
      <c r="J932" s="14"/>
    </row>
    <row r="933" spans="5:10" ht="13.2">
      <c r="E933" s="14"/>
      <c r="I933" s="14"/>
      <c r="J933" s="14"/>
    </row>
    <row r="934" spans="5:10" ht="13.2">
      <c r="E934" s="14"/>
      <c r="I934" s="14"/>
      <c r="J934" s="14"/>
    </row>
    <row r="935" spans="5:10" ht="13.2">
      <c r="E935" s="14"/>
      <c r="I935" s="14"/>
      <c r="J935" s="14"/>
    </row>
    <row r="936" spans="5:10" ht="13.2">
      <c r="E936" s="14"/>
      <c r="I936" s="14"/>
      <c r="J936" s="14"/>
    </row>
    <row r="937" spans="5:10" ht="13.2">
      <c r="E937" s="14"/>
      <c r="I937" s="14"/>
      <c r="J937" s="14"/>
    </row>
    <row r="938" spans="5:10" ht="13.2">
      <c r="E938" s="14"/>
      <c r="I938" s="14"/>
      <c r="J938" s="14"/>
    </row>
    <row r="939" spans="5:10" ht="13.2">
      <c r="E939" s="14"/>
      <c r="I939" s="14"/>
      <c r="J939" s="14"/>
    </row>
    <row r="940" spans="5:10" ht="13.2">
      <c r="E940" s="14"/>
      <c r="I940" s="14"/>
      <c r="J940" s="14"/>
    </row>
    <row r="941" spans="5:10" ht="13.2">
      <c r="E941" s="14"/>
      <c r="I941" s="14"/>
      <c r="J941" s="14"/>
    </row>
    <row r="942" spans="5:10" ht="13.2">
      <c r="E942" s="14"/>
      <c r="I942" s="14"/>
      <c r="J942" s="14"/>
    </row>
    <row r="943" spans="5:10" ht="13.2">
      <c r="E943" s="14"/>
      <c r="I943" s="14"/>
      <c r="J943" s="14"/>
    </row>
    <row r="944" spans="5:10" ht="13.2">
      <c r="E944" s="14"/>
      <c r="I944" s="14"/>
      <c r="J944" s="14"/>
    </row>
    <row r="945" spans="5:10" ht="13.2">
      <c r="E945" s="14"/>
      <c r="I945" s="14"/>
      <c r="J945" s="14"/>
    </row>
    <row r="946" spans="5:10" ht="13.2">
      <c r="E946" s="14"/>
      <c r="I946" s="14"/>
      <c r="J946" s="14"/>
    </row>
    <row r="947" spans="5:10" ht="13.2">
      <c r="E947" s="14"/>
      <c r="I947" s="14"/>
      <c r="J947" s="14"/>
    </row>
    <row r="948" spans="5:10" ht="13.2">
      <c r="E948" s="14"/>
      <c r="I948" s="14"/>
      <c r="J948" s="14"/>
    </row>
    <row r="949" spans="5:10" ht="13.2">
      <c r="E949" s="14"/>
      <c r="I949" s="14"/>
      <c r="J949" s="14"/>
    </row>
    <row r="950" spans="5:10" ht="13.2">
      <c r="E950" s="14"/>
      <c r="I950" s="14"/>
      <c r="J950" s="14"/>
    </row>
    <row r="951" spans="5:10" ht="13.2">
      <c r="E951" s="14"/>
      <c r="I951" s="14"/>
      <c r="J951" s="14"/>
    </row>
    <row r="952" spans="5:10" ht="13.2">
      <c r="E952" s="14"/>
      <c r="I952" s="14"/>
      <c r="J952" s="14"/>
    </row>
    <row r="953" spans="5:10" ht="13.2">
      <c r="E953" s="14"/>
      <c r="I953" s="14"/>
      <c r="J953" s="14"/>
    </row>
    <row r="954" spans="5:10" ht="13.2">
      <c r="E954" s="14"/>
      <c r="I954" s="14"/>
      <c r="J954" s="14"/>
    </row>
    <row r="955" spans="5:10" ht="13.2">
      <c r="E955" s="14"/>
      <c r="I955" s="14"/>
      <c r="J955" s="14"/>
    </row>
    <row r="956" spans="5:10" ht="13.2">
      <c r="E956" s="14"/>
      <c r="I956" s="14"/>
      <c r="J956" s="14"/>
    </row>
    <row r="957" spans="5:10" ht="13.2">
      <c r="E957" s="14"/>
      <c r="I957" s="14"/>
      <c r="J957" s="14"/>
    </row>
    <row r="958" spans="5:10" ht="13.2">
      <c r="E958" s="14"/>
      <c r="I958" s="14"/>
      <c r="J958" s="14"/>
    </row>
    <row r="959" spans="5:10" ht="13.2">
      <c r="E959" s="14"/>
      <c r="I959" s="14"/>
      <c r="J959" s="14"/>
    </row>
    <row r="960" spans="5:10" ht="13.2">
      <c r="E960" s="14"/>
      <c r="I960" s="14"/>
      <c r="J960" s="14"/>
    </row>
    <row r="961" spans="5:10" ht="13.2">
      <c r="E961" s="14"/>
      <c r="I961" s="14"/>
      <c r="J961" s="14"/>
    </row>
    <row r="962" spans="5:10" ht="13.2">
      <c r="E962" s="14"/>
      <c r="I962" s="14"/>
      <c r="J962" s="14"/>
    </row>
    <row r="963" spans="5:10" ht="13.2">
      <c r="E963" s="14"/>
      <c r="I963" s="14"/>
      <c r="J963" s="14"/>
    </row>
    <row r="964" spans="5:10" ht="13.2">
      <c r="E964" s="14"/>
      <c r="I964" s="14"/>
      <c r="J964" s="14"/>
    </row>
    <row r="965" spans="5:10" ht="13.2">
      <c r="E965" s="14"/>
      <c r="I965" s="14"/>
      <c r="J965" s="14"/>
    </row>
    <row r="966" spans="5:10" ht="13.2">
      <c r="E966" s="14"/>
      <c r="I966" s="14"/>
      <c r="J966" s="14"/>
    </row>
    <row r="967" spans="5:10" ht="13.2">
      <c r="E967" s="14"/>
      <c r="I967" s="14"/>
      <c r="J967" s="14"/>
    </row>
    <row r="968" spans="5:10" ht="13.2">
      <c r="E968" s="14"/>
      <c r="I968" s="14"/>
      <c r="J968" s="14"/>
    </row>
    <row r="969" spans="5:10" ht="13.2">
      <c r="E969" s="14"/>
      <c r="I969" s="14"/>
      <c r="J969" s="14"/>
    </row>
    <row r="970" spans="5:10" ht="13.2">
      <c r="E970" s="14"/>
      <c r="I970" s="14"/>
      <c r="J970" s="14"/>
    </row>
    <row r="971" spans="5:10" ht="13.2">
      <c r="E971" s="14"/>
      <c r="I971" s="14"/>
      <c r="J971" s="14"/>
    </row>
    <row r="972" spans="5:10" ht="13.2">
      <c r="E972" s="14"/>
      <c r="I972" s="14"/>
      <c r="J972" s="14"/>
    </row>
    <row r="973" spans="5:10" ht="13.2">
      <c r="E973" s="14"/>
      <c r="I973" s="14"/>
      <c r="J973" s="14"/>
    </row>
    <row r="974" spans="5:10" ht="13.2">
      <c r="E974" s="14"/>
      <c r="I974" s="14"/>
      <c r="J974" s="14"/>
    </row>
    <row r="975" spans="5:10" ht="13.2">
      <c r="E975" s="14"/>
      <c r="I975" s="14"/>
      <c r="J975" s="14"/>
    </row>
    <row r="976" spans="5:10" ht="13.2">
      <c r="E976" s="14"/>
      <c r="I976" s="14"/>
      <c r="J976" s="14"/>
    </row>
    <row r="977" spans="5:10" ht="13.2">
      <c r="E977" s="14"/>
      <c r="I977" s="14"/>
      <c r="J977" s="14"/>
    </row>
    <row r="978" spans="5:10" ht="13.2">
      <c r="E978" s="14"/>
      <c r="I978" s="14"/>
      <c r="J978" s="14"/>
    </row>
    <row r="979" spans="5:10" ht="13.2">
      <c r="E979" s="14"/>
      <c r="I979" s="14"/>
      <c r="J979" s="14"/>
    </row>
    <row r="980" spans="5:10" ht="13.2">
      <c r="E980" s="14"/>
      <c r="I980" s="14"/>
      <c r="J980" s="14"/>
    </row>
    <row r="981" spans="5:10" ht="13.2">
      <c r="E981" s="14"/>
      <c r="I981" s="14"/>
      <c r="J981" s="14"/>
    </row>
    <row r="982" spans="5:10" ht="13.2">
      <c r="E982" s="14"/>
      <c r="I982" s="14"/>
      <c r="J982" s="14"/>
    </row>
    <row r="983" spans="5:10" ht="13.2">
      <c r="E983" s="14"/>
      <c r="I983" s="14"/>
      <c r="J983" s="14"/>
    </row>
    <row r="984" spans="5:10" ht="13.2">
      <c r="E984" s="14"/>
      <c r="I984" s="14"/>
      <c r="J984" s="14"/>
    </row>
    <row r="985" spans="5:10" ht="13.2">
      <c r="E985" s="14"/>
      <c r="I985" s="14"/>
      <c r="J985" s="14"/>
    </row>
    <row r="986" spans="5:10" ht="13.2">
      <c r="E986" s="14"/>
      <c r="I986" s="14"/>
      <c r="J986" s="14"/>
    </row>
    <row r="987" spans="5:10" ht="13.2">
      <c r="E987" s="14"/>
      <c r="I987" s="14"/>
      <c r="J987" s="14"/>
    </row>
    <row r="988" spans="5:10" ht="13.2">
      <c r="E988" s="14"/>
      <c r="I988" s="14"/>
      <c r="J988" s="14"/>
    </row>
    <row r="989" spans="5:10" ht="13.2">
      <c r="E989" s="14"/>
      <c r="I989" s="14"/>
      <c r="J989" s="14"/>
    </row>
    <row r="990" spans="5:10" ht="13.2">
      <c r="E990" s="14"/>
      <c r="I990" s="14"/>
      <c r="J990" s="14"/>
    </row>
    <row r="991" spans="5:10" ht="13.2">
      <c r="E991" s="14"/>
      <c r="I991" s="14"/>
      <c r="J991" s="14"/>
    </row>
    <row r="992" spans="5:10" ht="13.2">
      <c r="E992" s="14"/>
      <c r="I992" s="14"/>
      <c r="J992" s="14"/>
    </row>
    <row r="993" spans="5:10" ht="13.2">
      <c r="E993" s="14"/>
      <c r="I993" s="14"/>
      <c r="J993" s="14"/>
    </row>
    <row r="994" spans="5:10" ht="13.2">
      <c r="E994" s="14"/>
      <c r="I994" s="14"/>
      <c r="J994" s="14"/>
    </row>
    <row r="995" spans="5:10" ht="13.2">
      <c r="E995" s="14"/>
      <c r="I995" s="14"/>
      <c r="J995" s="14"/>
    </row>
    <row r="996" spans="5:10" ht="13.2">
      <c r="E996" s="14"/>
      <c r="I996" s="14"/>
      <c r="J996" s="14"/>
    </row>
    <row r="997" spans="5:10" ht="13.2">
      <c r="E997" s="14"/>
      <c r="I997" s="14"/>
      <c r="J997" s="14"/>
    </row>
    <row r="998" spans="5:10" ht="13.2">
      <c r="E998" s="14"/>
      <c r="I998" s="14"/>
      <c r="J998" s="14"/>
    </row>
    <row r="999" spans="5:10" ht="13.2">
      <c r="E999" s="14"/>
      <c r="I999" s="14"/>
      <c r="J999" s="14"/>
    </row>
    <row r="1000" spans="5:10" ht="13.2">
      <c r="E1000" s="14"/>
      <c r="I1000" s="14"/>
      <c r="J1000" s="14"/>
    </row>
    <row r="1001" spans="5:10" ht="13.2">
      <c r="E1001" s="14"/>
      <c r="I1001" s="14"/>
      <c r="J1001" s="14"/>
    </row>
    <row r="1002" spans="5:10" ht="13.2">
      <c r="E1002" s="14"/>
      <c r="I1002" s="14"/>
      <c r="J1002" s="14"/>
    </row>
    <row r="1003" spans="5:10" ht="13.2">
      <c r="E1003" s="14"/>
      <c r="I1003" s="14"/>
      <c r="J1003" s="14"/>
    </row>
    <row r="1004" spans="5:10" ht="13.2">
      <c r="E1004" s="14"/>
      <c r="I1004" s="14"/>
      <c r="J1004" s="14"/>
    </row>
    <row r="1005" spans="5:10" ht="13.2">
      <c r="E1005" s="14"/>
      <c r="I1005" s="14"/>
      <c r="J1005" s="14"/>
    </row>
    <row r="1006" spans="5:10" ht="13.2">
      <c r="E1006" s="14"/>
      <c r="I1006" s="14"/>
      <c r="J1006" s="14"/>
    </row>
    <row r="1007" spans="5:10" ht="13.2">
      <c r="E1007" s="14"/>
      <c r="I1007" s="14"/>
      <c r="J1007" s="14"/>
    </row>
    <row r="1008" spans="5:10" ht="13.2">
      <c r="E1008" s="14"/>
      <c r="I1008" s="14"/>
      <c r="J1008" s="14"/>
    </row>
    <row r="1009" spans="5:10" ht="13.2">
      <c r="E1009" s="14"/>
      <c r="I1009" s="14"/>
      <c r="J1009" s="14"/>
    </row>
    <row r="1010" spans="5:10" ht="13.2">
      <c r="E1010" s="14"/>
      <c r="I1010" s="14"/>
      <c r="J1010" s="14"/>
    </row>
    <row r="1011" spans="5:10" ht="13.2">
      <c r="E1011" s="14"/>
      <c r="I1011" s="14"/>
      <c r="J1011" s="14"/>
    </row>
    <row r="1012" spans="5:10" ht="13.2">
      <c r="E1012" s="14"/>
      <c r="I1012" s="14"/>
      <c r="J1012" s="14"/>
    </row>
    <row r="1013" spans="5:10" ht="13.2">
      <c r="E1013" s="14"/>
      <c r="I1013" s="14"/>
      <c r="J1013" s="14"/>
    </row>
    <row r="1014" spans="5:10" ht="13.2">
      <c r="E1014" s="14"/>
      <c r="I1014" s="14"/>
      <c r="J1014" s="14"/>
    </row>
    <row r="1015" spans="5:10" ht="13.2">
      <c r="E1015" s="14"/>
      <c r="I1015" s="14"/>
      <c r="J1015" s="14"/>
    </row>
    <row r="1016" spans="5:10" ht="13.2">
      <c r="E1016" s="14"/>
      <c r="I1016" s="14"/>
      <c r="J1016" s="14"/>
    </row>
    <row r="1017" spans="5:10" ht="13.2">
      <c r="E1017" s="14"/>
      <c r="I1017" s="14"/>
      <c r="J1017" s="14"/>
    </row>
    <row r="1018" spans="5:10" ht="13.2">
      <c r="E1018" s="14"/>
      <c r="I1018" s="14"/>
      <c r="J1018" s="14"/>
    </row>
    <row r="1019" spans="5:10" ht="13.2">
      <c r="E1019" s="14"/>
      <c r="I1019" s="14"/>
      <c r="J1019" s="14"/>
    </row>
    <row r="1020" spans="5:10" ht="13.2">
      <c r="E1020" s="14"/>
      <c r="I1020" s="14"/>
      <c r="J1020" s="14"/>
    </row>
    <row r="1021" spans="5:10" ht="13.2">
      <c r="E1021" s="14"/>
      <c r="I1021" s="14"/>
      <c r="J1021" s="14"/>
    </row>
    <row r="1022" spans="5:10" ht="13.2">
      <c r="E1022" s="14"/>
      <c r="I1022" s="14"/>
      <c r="J1022" s="14"/>
    </row>
    <row r="1023" spans="5:10" ht="13.2">
      <c r="E1023" s="14"/>
      <c r="I1023" s="14"/>
      <c r="J102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2"/>
  <sheetViews>
    <sheetView workbookViewId="0"/>
  </sheetViews>
  <sheetFormatPr baseColWidth="10" defaultColWidth="12.6640625" defaultRowHeight="15.75" customHeight="1"/>
  <cols>
    <col min="1" max="1" width="38.44140625" customWidth="1"/>
    <col min="2" max="2" width="40.77734375" customWidth="1"/>
    <col min="3" max="3" width="30" customWidth="1"/>
    <col min="4" max="4" width="36.77734375" customWidth="1"/>
    <col min="5" max="5" width="37.77734375" customWidth="1"/>
    <col min="6" max="6" width="50.109375" customWidth="1"/>
    <col min="7" max="7" width="29.6640625" customWidth="1"/>
    <col min="8" max="8" width="34.21875" customWidth="1"/>
  </cols>
  <sheetData>
    <row r="1" spans="1:6" ht="15.75" customHeight="1">
      <c r="A1" s="39" t="s">
        <v>84</v>
      </c>
    </row>
    <row r="4" spans="1:6">
      <c r="A4" s="14" t="s">
        <v>25</v>
      </c>
      <c r="B4" s="20" t="s">
        <v>26</v>
      </c>
      <c r="C4" s="14" t="s">
        <v>85</v>
      </c>
      <c r="D4" s="21" t="s">
        <v>19</v>
      </c>
      <c r="E4" s="23" t="s">
        <v>30</v>
      </c>
      <c r="F4" s="57" t="s">
        <v>80</v>
      </c>
    </row>
    <row r="5" spans="1:6" ht="15.75" customHeight="1">
      <c r="A5" s="14">
        <v>15</v>
      </c>
      <c r="B5" s="20">
        <f t="shared" ref="B5:B9" si="0">A5*10^-3</f>
        <v>1.4999999999999999E-2</v>
      </c>
      <c r="C5" s="14">
        <f>7.6+15</f>
        <v>22.6</v>
      </c>
      <c r="D5" s="21">
        <f t="shared" ref="D5:D9" si="1">C5*10^-2</f>
        <v>0.22600000000000001</v>
      </c>
      <c r="E5" s="109">
        <v>0.179234</v>
      </c>
      <c r="F5" s="107">
        <f t="shared" ref="F5:F9" si="2">1.32*(B5^2.47)*TAN(B15)+1.69*(B16^1.02)*(B5^1.47)</f>
        <v>1.7420399644136356E-4</v>
      </c>
    </row>
    <row r="6" spans="1:6" ht="15.75" customHeight="1">
      <c r="A6" s="14">
        <v>20</v>
      </c>
      <c r="B6" s="20">
        <f t="shared" si="0"/>
        <v>0.02</v>
      </c>
      <c r="C6" s="14">
        <f>7.6+20</f>
        <v>27.6</v>
      </c>
      <c r="D6" s="21">
        <f t="shared" si="1"/>
        <v>0.27600000000000002</v>
      </c>
      <c r="E6" s="109">
        <v>0.28489542000000001</v>
      </c>
      <c r="F6" s="107">
        <f t="shared" si="2"/>
        <v>4.2019429160692024E-6</v>
      </c>
    </row>
    <row r="7" spans="1:6" ht="15.75" customHeight="1">
      <c r="A7" s="14">
        <v>25</v>
      </c>
      <c r="B7" s="20">
        <f t="shared" si="0"/>
        <v>2.5000000000000001E-2</v>
      </c>
      <c r="C7" s="14">
        <f>7.6+25</f>
        <v>32.6</v>
      </c>
      <c r="D7" s="21">
        <f t="shared" si="1"/>
        <v>0.32600000000000001</v>
      </c>
      <c r="E7" s="109">
        <v>0.38484587999999997</v>
      </c>
      <c r="F7" s="107">
        <f t="shared" si="2"/>
        <v>0</v>
      </c>
    </row>
    <row r="8" spans="1:6" ht="15.75" customHeight="1">
      <c r="A8" s="14">
        <v>30</v>
      </c>
      <c r="B8" s="20">
        <f t="shared" si="0"/>
        <v>0.03</v>
      </c>
      <c r="C8" s="14">
        <f>7.6+30</f>
        <v>37.6</v>
      </c>
      <c r="D8" s="21">
        <f t="shared" si="1"/>
        <v>0.376</v>
      </c>
      <c r="E8" s="109">
        <v>0.47801610999999999</v>
      </c>
      <c r="F8" s="107">
        <f t="shared" si="2"/>
        <v>0</v>
      </c>
    </row>
    <row r="9" spans="1:6" ht="15.75" customHeight="1">
      <c r="A9" s="14">
        <v>35</v>
      </c>
      <c r="B9" s="20">
        <f t="shared" si="0"/>
        <v>3.5000000000000003E-2</v>
      </c>
      <c r="C9" s="14">
        <f>7.6+35</f>
        <v>42.6</v>
      </c>
      <c r="D9" s="21">
        <f t="shared" si="1"/>
        <v>0.42600000000000005</v>
      </c>
      <c r="E9" s="109">
        <v>0.57138</v>
      </c>
      <c r="F9" s="107">
        <f t="shared" si="2"/>
        <v>0</v>
      </c>
    </row>
    <row r="10" spans="1:6" ht="15.75" customHeight="1">
      <c r="A10" s="106" t="s">
        <v>49</v>
      </c>
      <c r="B10" s="18"/>
    </row>
    <row r="11" spans="1:6">
      <c r="A11" s="107" t="s">
        <v>43</v>
      </c>
      <c r="B11" s="107" t="s">
        <v>44</v>
      </c>
    </row>
    <row r="13" spans="1:6" ht="15.75" customHeight="1">
      <c r="A13" s="106" t="s">
        <v>81</v>
      </c>
      <c r="B13" s="18"/>
    </row>
    <row r="14" spans="1:6">
      <c r="A14" s="18" t="s">
        <v>46</v>
      </c>
      <c r="B14" s="18">
        <v>11.48</v>
      </c>
    </row>
    <row r="15" spans="1:6">
      <c r="A15" s="108" t="s">
        <v>82</v>
      </c>
      <c r="B15" s="108">
        <v>0.2</v>
      </c>
    </row>
    <row r="16" spans="1:6">
      <c r="A16" s="18" t="s">
        <v>83</v>
      </c>
      <c r="B16" s="18">
        <v>0.05</v>
      </c>
    </row>
    <row r="17" spans="1:8">
      <c r="F17" s="42"/>
      <c r="G17" s="42"/>
      <c r="H17" s="42"/>
    </row>
    <row r="18" spans="1:8" ht="15.75" customHeight="1">
      <c r="F18" s="109"/>
      <c r="G18" s="110"/>
      <c r="H18" s="111"/>
    </row>
    <row r="19" spans="1:8" ht="15.75" customHeight="1">
      <c r="F19" s="109"/>
      <c r="G19" s="110"/>
      <c r="H19" s="111"/>
    </row>
    <row r="20" spans="1:8" ht="15.75" customHeight="1">
      <c r="F20" s="109"/>
      <c r="G20" s="110"/>
      <c r="H20" s="111"/>
    </row>
    <row r="21" spans="1:8" ht="15.75" customHeight="1">
      <c r="F21" s="109"/>
      <c r="G21" s="110"/>
      <c r="H21" s="111"/>
    </row>
    <row r="22" spans="1:8" ht="15.75" customHeight="1">
      <c r="F22" s="109"/>
      <c r="G22" s="110"/>
      <c r="H22" s="111"/>
    </row>
    <row r="23" spans="1:8" ht="15.75" customHeight="1">
      <c r="F23" s="109"/>
      <c r="G23" s="110"/>
      <c r="H23" s="111"/>
    </row>
    <row r="24" spans="1:8">
      <c r="D24" s="112"/>
    </row>
    <row r="26" spans="1:8">
      <c r="A26" s="14" t="s">
        <v>25</v>
      </c>
      <c r="B26" s="20" t="s">
        <v>26</v>
      </c>
      <c r="C26" s="113" t="s">
        <v>30</v>
      </c>
      <c r="D26" s="114" t="s">
        <v>31</v>
      </c>
      <c r="E26" s="114" t="s">
        <v>32</v>
      </c>
    </row>
    <row r="27" spans="1:8" ht="15.75" customHeight="1">
      <c r="A27" s="14">
        <v>15</v>
      </c>
      <c r="B27" s="20">
        <f t="shared" ref="B27:B32" si="3">A27*10^-3</f>
        <v>1.4999999999999999E-2</v>
      </c>
      <c r="C27" s="109">
        <v>4.2303750000000001E-2</v>
      </c>
      <c r="D27" s="115">
        <f t="shared" ref="D27:D32" si="4">1.42*B27^(5/2)</f>
        <v>3.9130598640961265E-5</v>
      </c>
      <c r="E27" s="116">
        <f t="shared" ref="E27:E32" si="5">D27*1000</f>
        <v>3.9130598640961266E-2</v>
      </c>
    </row>
    <row r="28" spans="1:8" ht="15.75" customHeight="1">
      <c r="A28" s="14">
        <v>20</v>
      </c>
      <c r="B28" s="20">
        <f t="shared" si="3"/>
        <v>0.02</v>
      </c>
      <c r="C28" s="109">
        <v>8.8749999999999996E-2</v>
      </c>
      <c r="D28" s="115">
        <f t="shared" si="4"/>
        <v>8.0327330342791863E-5</v>
      </c>
      <c r="E28" s="116">
        <f t="shared" si="5"/>
        <v>8.0327330342791867E-2</v>
      </c>
    </row>
    <row r="29" spans="1:8" ht="14.4">
      <c r="A29" s="14">
        <v>25</v>
      </c>
      <c r="B29" s="20">
        <f t="shared" si="3"/>
        <v>2.5000000000000001E-2</v>
      </c>
      <c r="C29" s="109">
        <v>0.1409</v>
      </c>
      <c r="D29" s="115">
        <f t="shared" si="4"/>
        <v>1.4032607116997188E-4</v>
      </c>
      <c r="E29" s="116">
        <f t="shared" si="5"/>
        <v>0.14032607116997187</v>
      </c>
    </row>
    <row r="30" spans="1:8" ht="14.4">
      <c r="A30" s="14">
        <v>30</v>
      </c>
      <c r="B30" s="20">
        <f t="shared" si="3"/>
        <v>0.03</v>
      </c>
      <c r="C30" s="109">
        <v>0.21742</v>
      </c>
      <c r="D30" s="115">
        <f t="shared" si="4"/>
        <v>2.2135609320730234E-4</v>
      </c>
      <c r="E30" s="116">
        <f t="shared" si="5"/>
        <v>0.22135609320730235</v>
      </c>
    </row>
    <row r="31" spans="1:8" ht="14.4">
      <c r="A31" s="14">
        <v>35</v>
      </c>
      <c r="B31" s="20">
        <f t="shared" si="3"/>
        <v>3.5000000000000003E-2</v>
      </c>
      <c r="C31" s="109">
        <v>0.33096143</v>
      </c>
      <c r="D31" s="115">
        <f t="shared" si="4"/>
        <v>3.2543065121466355E-4</v>
      </c>
      <c r="E31" s="116">
        <f t="shared" si="5"/>
        <v>0.32543065121466358</v>
      </c>
    </row>
    <row r="32" spans="1:8" ht="14.4">
      <c r="A32" s="14">
        <v>40</v>
      </c>
      <c r="B32" s="20">
        <f t="shared" si="3"/>
        <v>0.04</v>
      </c>
      <c r="C32" s="109">
        <v>0.44773499999999999</v>
      </c>
      <c r="D32" s="115">
        <f t="shared" si="4"/>
        <v>4.5440000000000009E-4</v>
      </c>
      <c r="E32" s="116">
        <f t="shared" si="5"/>
        <v>0.45440000000000008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28"/>
  <sheetViews>
    <sheetView workbookViewId="0"/>
  </sheetViews>
  <sheetFormatPr baseColWidth="10" defaultColWidth="12.6640625" defaultRowHeight="15.75" customHeight="1"/>
  <cols>
    <col min="1" max="1" width="47.88671875" customWidth="1"/>
    <col min="10" max="10" width="16.21875" customWidth="1"/>
    <col min="16" max="16" width="18.33203125" customWidth="1"/>
    <col min="19" max="19" width="17.109375" customWidth="1"/>
    <col min="20" max="20" width="14.6640625" customWidth="1"/>
    <col min="21" max="21" width="17.109375" customWidth="1"/>
    <col min="24" max="24" width="12.6640625" customWidth="1"/>
    <col min="25" max="25" width="20.88671875" customWidth="1"/>
    <col min="26" max="26" width="23.33203125" customWidth="1"/>
  </cols>
  <sheetData>
    <row r="1" spans="1:25" ht="15.75" customHeight="1">
      <c r="A1" s="39" t="s">
        <v>84</v>
      </c>
      <c r="B1" s="29" t="s">
        <v>25</v>
      </c>
      <c r="C1" s="29" t="s">
        <v>86</v>
      </c>
      <c r="D1" s="29" t="s">
        <v>87</v>
      </c>
      <c r="E1" s="29" t="s">
        <v>88</v>
      </c>
      <c r="G1" s="29" t="s">
        <v>25</v>
      </c>
      <c r="H1" s="29" t="s">
        <v>89</v>
      </c>
      <c r="I1" s="29" t="s">
        <v>90</v>
      </c>
      <c r="J1" s="29" t="s">
        <v>91</v>
      </c>
      <c r="L1" s="29" t="s">
        <v>92</v>
      </c>
      <c r="M1" s="29" t="s">
        <v>93</v>
      </c>
      <c r="N1" s="29" t="s">
        <v>94</v>
      </c>
      <c r="O1" s="29" t="s">
        <v>95</v>
      </c>
      <c r="P1" s="29" t="s">
        <v>4</v>
      </c>
      <c r="R1" s="29" t="s">
        <v>25</v>
      </c>
      <c r="S1" s="29" t="s">
        <v>96</v>
      </c>
      <c r="T1" s="29" t="s">
        <v>97</v>
      </c>
      <c r="U1" s="29" t="s">
        <v>98</v>
      </c>
      <c r="V1" s="29" t="s">
        <v>4</v>
      </c>
      <c r="X1" s="29" t="s">
        <v>99</v>
      </c>
      <c r="Y1" s="29" t="s">
        <v>100</v>
      </c>
    </row>
    <row r="2" spans="1:25">
      <c r="B2" s="18">
        <v>15</v>
      </c>
      <c r="C2" s="29">
        <v>40</v>
      </c>
      <c r="D2" s="29">
        <v>40</v>
      </c>
      <c r="E2" s="29">
        <v>20</v>
      </c>
      <c r="G2" s="18">
        <v>15</v>
      </c>
      <c r="H2" s="29" t="s">
        <v>101</v>
      </c>
      <c r="I2" s="29" t="s">
        <v>102</v>
      </c>
      <c r="J2" s="29" t="s">
        <v>103</v>
      </c>
      <c r="L2" s="18">
        <v>15</v>
      </c>
      <c r="M2" s="29">
        <v>328.08</v>
      </c>
      <c r="N2" s="29">
        <v>338.04</v>
      </c>
      <c r="O2" s="29">
        <v>207</v>
      </c>
      <c r="P2" s="29">
        <f t="shared" ref="P2:P6" si="0">(M2+N2+O2)/3</f>
        <v>291.04000000000002</v>
      </c>
      <c r="R2" s="18">
        <v>15</v>
      </c>
      <c r="S2" s="29">
        <v>0.04</v>
      </c>
      <c r="T2" s="29">
        <v>0.04</v>
      </c>
      <c r="U2" s="29">
        <v>0.02</v>
      </c>
      <c r="V2" s="29">
        <f t="shared" ref="V2:V6" si="1">(S2+T2+U2)/3</f>
        <v>3.3333333333333333E-2</v>
      </c>
      <c r="X2" s="18">
        <f>15/1000</f>
        <v>1.4999999999999999E-2</v>
      </c>
      <c r="Y2" s="29">
        <f t="shared" ref="Y2:Y6" si="2">V2/P2</f>
        <v>1.1453179402602161E-4</v>
      </c>
    </row>
    <row r="3" spans="1:25">
      <c r="B3" s="18">
        <v>20</v>
      </c>
      <c r="C3" s="29">
        <v>30</v>
      </c>
      <c r="D3" s="29">
        <v>40</v>
      </c>
      <c r="E3" s="29">
        <v>20</v>
      </c>
      <c r="G3" s="18">
        <v>20</v>
      </c>
      <c r="H3" s="29" t="s">
        <v>104</v>
      </c>
      <c r="I3" s="29" t="s">
        <v>105</v>
      </c>
      <c r="J3" s="29" t="s">
        <v>106</v>
      </c>
      <c r="L3" s="18">
        <v>20</v>
      </c>
      <c r="M3" s="29">
        <v>180.05</v>
      </c>
      <c r="N3" s="29">
        <v>220.06</v>
      </c>
      <c r="O3" s="29">
        <v>139.08000000000001</v>
      </c>
      <c r="P3" s="29">
        <f t="shared" si="0"/>
        <v>179.73000000000002</v>
      </c>
      <c r="R3" s="18">
        <v>20</v>
      </c>
      <c r="S3" s="29">
        <v>0.03</v>
      </c>
      <c r="T3" s="29">
        <v>0.04</v>
      </c>
      <c r="U3" s="29">
        <v>0.02</v>
      </c>
      <c r="V3" s="29">
        <f t="shared" si="1"/>
        <v>3.0000000000000002E-2</v>
      </c>
      <c r="X3" s="18">
        <f>20/1000</f>
        <v>0.02</v>
      </c>
      <c r="Y3" s="29">
        <f t="shared" si="2"/>
        <v>1.6691704223001168E-4</v>
      </c>
    </row>
    <row r="4" spans="1:25">
      <c r="B4" s="18">
        <v>25</v>
      </c>
      <c r="C4" s="29">
        <v>20</v>
      </c>
      <c r="D4" s="29">
        <v>30</v>
      </c>
      <c r="E4" s="29">
        <v>20</v>
      </c>
      <c r="G4" s="18">
        <v>25</v>
      </c>
      <c r="H4" s="29" t="s">
        <v>107</v>
      </c>
      <c r="I4" s="29" t="s">
        <v>108</v>
      </c>
      <c r="J4" s="29" t="s">
        <v>109</v>
      </c>
      <c r="L4" s="18">
        <v>25</v>
      </c>
      <c r="M4" s="29">
        <v>113.05</v>
      </c>
      <c r="N4" s="29">
        <v>141.08000000000001</v>
      </c>
      <c r="O4" s="29">
        <v>112.01</v>
      </c>
      <c r="P4" s="29">
        <f t="shared" si="0"/>
        <v>122.04666666666667</v>
      </c>
      <c r="R4" s="18">
        <v>25</v>
      </c>
      <c r="S4" s="29">
        <v>0.02</v>
      </c>
      <c r="T4" s="29">
        <v>0.03</v>
      </c>
      <c r="U4" s="29">
        <v>0.02</v>
      </c>
      <c r="V4" s="29">
        <f t="shared" si="1"/>
        <v>2.3333333333333334E-2</v>
      </c>
      <c r="X4" s="18">
        <v>2.5000000000000001E-2</v>
      </c>
      <c r="Y4" s="29">
        <f t="shared" si="2"/>
        <v>1.9118370022395807E-4</v>
      </c>
    </row>
    <row r="5" spans="1:25">
      <c r="B5" s="18">
        <v>30</v>
      </c>
      <c r="C5" s="29">
        <v>20</v>
      </c>
      <c r="D5" s="29"/>
      <c r="E5" s="29"/>
      <c r="G5" s="18">
        <v>30</v>
      </c>
      <c r="H5" s="29" t="s">
        <v>110</v>
      </c>
      <c r="I5" s="29"/>
      <c r="J5" s="29"/>
      <c r="L5" s="18">
        <v>30</v>
      </c>
      <c r="M5" s="29">
        <v>96.04</v>
      </c>
      <c r="N5" s="29"/>
      <c r="O5" s="29"/>
      <c r="P5" s="29">
        <f t="shared" si="0"/>
        <v>32.013333333333335</v>
      </c>
      <c r="R5" s="18">
        <v>30</v>
      </c>
      <c r="S5" s="29">
        <v>0.02</v>
      </c>
      <c r="T5" s="29"/>
      <c r="U5" s="29"/>
      <c r="V5" s="29">
        <f t="shared" si="1"/>
        <v>6.6666666666666671E-3</v>
      </c>
      <c r="X5" s="18">
        <v>0.03</v>
      </c>
      <c r="Y5" s="29">
        <f t="shared" si="2"/>
        <v>2.0824656393169514E-4</v>
      </c>
    </row>
    <row r="6" spans="1:25">
      <c r="B6" s="18">
        <v>35</v>
      </c>
      <c r="C6" s="29"/>
      <c r="D6" s="29"/>
      <c r="E6" s="29"/>
      <c r="G6" s="18">
        <v>35</v>
      </c>
      <c r="H6" s="29"/>
      <c r="I6" s="29"/>
      <c r="J6" s="29"/>
      <c r="L6" s="18">
        <v>35</v>
      </c>
      <c r="M6" s="29"/>
      <c r="N6" s="29"/>
      <c r="O6" s="29"/>
      <c r="P6" s="29">
        <f t="shared" si="0"/>
        <v>0</v>
      </c>
      <c r="R6" s="18">
        <v>35</v>
      </c>
      <c r="S6" s="29"/>
      <c r="T6" s="29"/>
      <c r="U6" s="29"/>
      <c r="V6" s="29">
        <f t="shared" si="1"/>
        <v>0</v>
      </c>
      <c r="X6" s="18">
        <v>3.5000000000000003E-2</v>
      </c>
      <c r="Y6" s="29" t="e">
        <f t="shared" si="2"/>
        <v>#DIV/0!</v>
      </c>
    </row>
    <row r="9" spans="1:25">
      <c r="R9" s="29" t="s">
        <v>25</v>
      </c>
      <c r="S9" s="29" t="s">
        <v>111</v>
      </c>
      <c r="T9" s="29" t="s">
        <v>112</v>
      </c>
      <c r="U9" s="29" t="s">
        <v>113</v>
      </c>
      <c r="X9" s="29" t="s">
        <v>114</v>
      </c>
      <c r="Y9" s="29" t="s">
        <v>115</v>
      </c>
    </row>
    <row r="10" spans="1:25">
      <c r="R10" s="18">
        <v>15</v>
      </c>
      <c r="S10" s="29">
        <f t="shared" ref="S10:U10" si="3">S2/M2</f>
        <v>1.21921482565228E-4</v>
      </c>
      <c r="T10" s="29">
        <f t="shared" si="3"/>
        <v>1.1832919181161992E-4</v>
      </c>
      <c r="U10" s="29">
        <f t="shared" si="3"/>
        <v>9.6618357487922703E-5</v>
      </c>
      <c r="X10" s="18">
        <f>15/1000</f>
        <v>1.4999999999999999E-2</v>
      </c>
      <c r="Y10" s="29">
        <f t="shared" ref="Y10:Y14" si="4">(S10+T10+U10)/3</f>
        <v>1.1228967728825689E-4</v>
      </c>
    </row>
    <row r="11" spans="1:25">
      <c r="R11" s="18">
        <v>20</v>
      </c>
      <c r="S11" s="29">
        <f t="shared" ref="S11:U11" si="5">S3/M3</f>
        <v>1.6662038322688141E-4</v>
      </c>
      <c r="T11" s="29">
        <f t="shared" si="5"/>
        <v>1.8176860856130146E-4</v>
      </c>
      <c r="U11" s="29">
        <f t="shared" si="5"/>
        <v>1.4380212827149841E-4</v>
      </c>
      <c r="X11" s="18">
        <f>20/1000</f>
        <v>0.02</v>
      </c>
      <c r="Y11" s="29">
        <f t="shared" si="4"/>
        <v>1.6406370668656042E-4</v>
      </c>
    </row>
    <row r="12" spans="1:25">
      <c r="R12" s="18">
        <v>25</v>
      </c>
      <c r="S12" s="29">
        <f t="shared" ref="S12:U12" si="6">S4/M4</f>
        <v>1.7691287041132243E-4</v>
      </c>
      <c r="T12" s="29">
        <f t="shared" si="6"/>
        <v>2.1264530762687834E-4</v>
      </c>
      <c r="U12" s="29">
        <f t="shared" si="6"/>
        <v>1.7855548611731096E-4</v>
      </c>
      <c r="X12" s="18">
        <v>2.5000000000000001E-2</v>
      </c>
      <c r="Y12" s="29">
        <f t="shared" si="4"/>
        <v>1.8937122138517056E-4</v>
      </c>
    </row>
    <row r="13" spans="1:25">
      <c r="R13" s="18">
        <v>30</v>
      </c>
      <c r="S13" s="29">
        <f t="shared" ref="S13:U13" si="7">S5/M5</f>
        <v>2.0824656393169511E-4</v>
      </c>
      <c r="T13" s="29" t="e">
        <f t="shared" si="7"/>
        <v>#DIV/0!</v>
      </c>
      <c r="U13" s="29" t="e">
        <f t="shared" si="7"/>
        <v>#DIV/0!</v>
      </c>
      <c r="X13" s="18">
        <v>0.03</v>
      </c>
      <c r="Y13" s="29" t="e">
        <f t="shared" si="4"/>
        <v>#DIV/0!</v>
      </c>
    </row>
    <row r="14" spans="1:25">
      <c r="R14" s="18">
        <v>35</v>
      </c>
      <c r="S14" s="29" t="e">
        <f t="shared" ref="S14:U14" si="8">S6/M6</f>
        <v>#DIV/0!</v>
      </c>
      <c r="T14" s="29" t="e">
        <f t="shared" si="8"/>
        <v>#DIV/0!</v>
      </c>
      <c r="U14" s="29" t="e">
        <f t="shared" si="8"/>
        <v>#DIV/0!</v>
      </c>
      <c r="X14" s="18">
        <v>3.5000000000000003E-2</v>
      </c>
      <c r="Y14" s="29" t="e">
        <f t="shared" si="4"/>
        <v>#DIV/0!</v>
      </c>
    </row>
    <row r="16" spans="1:25">
      <c r="X16" s="117"/>
      <c r="Y16" s="117"/>
    </row>
    <row r="18" spans="1:25">
      <c r="Y18" s="117"/>
    </row>
    <row r="20" spans="1:25">
      <c r="X20" s="117"/>
    </row>
    <row r="21" spans="1:25">
      <c r="X21" s="118"/>
    </row>
    <row r="22" spans="1:25">
      <c r="X22" s="119"/>
    </row>
    <row r="24" spans="1:25" ht="15.75" customHeight="1">
      <c r="A24" s="39" t="s">
        <v>6</v>
      </c>
      <c r="B24" s="29" t="s">
        <v>116</v>
      </c>
      <c r="C24" s="29" t="s">
        <v>86</v>
      </c>
      <c r="D24" s="29" t="s">
        <v>117</v>
      </c>
      <c r="E24" s="29" t="s">
        <v>118</v>
      </c>
      <c r="G24" s="29" t="s">
        <v>25</v>
      </c>
      <c r="H24" s="29" t="s">
        <v>89</v>
      </c>
      <c r="I24" s="29" t="s">
        <v>90</v>
      </c>
      <c r="J24" s="29" t="s">
        <v>91</v>
      </c>
      <c r="L24" s="29" t="s">
        <v>92</v>
      </c>
      <c r="M24" s="29" t="s">
        <v>93</v>
      </c>
      <c r="N24" s="29" t="s">
        <v>94</v>
      </c>
      <c r="O24" s="29" t="s">
        <v>95</v>
      </c>
      <c r="R24" s="29" t="s">
        <v>25</v>
      </c>
      <c r="S24" s="29" t="s">
        <v>96</v>
      </c>
      <c r="T24" s="29" t="s">
        <v>97</v>
      </c>
      <c r="U24" s="29" t="s">
        <v>98</v>
      </c>
      <c r="X24" s="29" t="s">
        <v>100</v>
      </c>
      <c r="Y24" s="29" t="s">
        <v>99</v>
      </c>
    </row>
    <row r="25" spans="1:25">
      <c r="B25" s="18">
        <v>15</v>
      </c>
      <c r="C25" s="29">
        <v>40</v>
      </c>
      <c r="D25" s="29"/>
      <c r="E25" s="29"/>
      <c r="G25" s="18">
        <v>15</v>
      </c>
      <c r="H25" s="29" t="s">
        <v>101</v>
      </c>
      <c r="I25" s="29"/>
      <c r="J25" s="29"/>
      <c r="L25" s="18">
        <v>15</v>
      </c>
      <c r="M25" s="29"/>
      <c r="N25" s="29"/>
      <c r="O25" s="29"/>
      <c r="R25" s="18">
        <v>15</v>
      </c>
      <c r="S25" s="29">
        <v>0</v>
      </c>
      <c r="T25" s="29"/>
      <c r="U25" s="29"/>
      <c r="X25" s="29"/>
      <c r="Y25" s="18">
        <f>15/1000</f>
        <v>1.4999999999999999E-2</v>
      </c>
    </row>
    <row r="26" spans="1:25">
      <c r="B26" s="18">
        <v>20</v>
      </c>
      <c r="C26" s="29"/>
      <c r="D26" s="29"/>
      <c r="E26" s="29"/>
      <c r="G26" s="18">
        <v>20</v>
      </c>
      <c r="H26" s="29"/>
      <c r="I26" s="29"/>
      <c r="J26" s="29"/>
      <c r="L26" s="18">
        <v>20</v>
      </c>
      <c r="M26" s="29"/>
      <c r="N26" s="29"/>
      <c r="O26" s="29"/>
      <c r="R26" s="18">
        <v>20</v>
      </c>
      <c r="S26" s="29"/>
      <c r="T26" s="29"/>
      <c r="U26" s="29"/>
      <c r="X26" s="29"/>
      <c r="Y26" s="18">
        <f>20/1000</f>
        <v>0.02</v>
      </c>
    </row>
    <row r="27" spans="1:25">
      <c r="B27" s="18">
        <v>25</v>
      </c>
      <c r="C27" s="29"/>
      <c r="D27" s="29"/>
      <c r="E27" s="29"/>
      <c r="G27" s="18">
        <v>25</v>
      </c>
      <c r="H27" s="29"/>
      <c r="I27" s="29"/>
      <c r="J27" s="29"/>
      <c r="L27" s="18">
        <v>25</v>
      </c>
      <c r="M27" s="29"/>
      <c r="N27" s="29"/>
      <c r="O27" s="29"/>
      <c r="R27" s="18">
        <v>25</v>
      </c>
      <c r="S27" s="29"/>
      <c r="T27" s="29"/>
      <c r="U27" s="29"/>
      <c r="X27" s="29"/>
      <c r="Y27" s="18">
        <v>2.5000000000000001E-2</v>
      </c>
    </row>
    <row r="28" spans="1:25">
      <c r="B28" s="18">
        <v>30</v>
      </c>
      <c r="C28" s="29"/>
      <c r="D28" s="29"/>
      <c r="E28" s="29"/>
      <c r="G28" s="18">
        <v>30</v>
      </c>
      <c r="H28" s="29"/>
      <c r="I28" s="29"/>
      <c r="J28" s="29"/>
      <c r="L28" s="18">
        <v>30</v>
      </c>
      <c r="M28" s="29"/>
      <c r="N28" s="29"/>
      <c r="O28" s="29"/>
      <c r="R28" s="18">
        <v>30</v>
      </c>
      <c r="S28" s="29"/>
      <c r="T28" s="29"/>
      <c r="U28" s="29"/>
      <c r="X28" s="29"/>
      <c r="Y28" s="18">
        <v>0.03</v>
      </c>
    </row>
    <row r="29" spans="1:25" ht="13.2">
      <c r="B29" s="18">
        <v>35</v>
      </c>
      <c r="C29" s="29"/>
      <c r="D29" s="29"/>
      <c r="E29" s="29"/>
      <c r="G29" s="18">
        <v>35</v>
      </c>
      <c r="H29" s="29"/>
      <c r="I29" s="29"/>
      <c r="J29" s="29"/>
      <c r="L29" s="18">
        <v>35</v>
      </c>
      <c r="M29" s="29"/>
      <c r="N29" s="29"/>
      <c r="O29" s="29"/>
      <c r="R29" s="18">
        <v>35</v>
      </c>
      <c r="S29" s="29"/>
      <c r="T29" s="29"/>
      <c r="U29" s="29"/>
      <c r="X29" s="29"/>
      <c r="Y29" s="18">
        <v>3.5000000000000003E-2</v>
      </c>
    </row>
    <row r="30" spans="1:25" ht="13.2">
      <c r="B30" s="18">
        <v>40</v>
      </c>
      <c r="C30" s="29"/>
      <c r="D30" s="29"/>
      <c r="E30" s="29"/>
      <c r="G30" s="29">
        <v>40</v>
      </c>
      <c r="H30" s="29"/>
      <c r="I30" s="29"/>
      <c r="J30" s="29"/>
      <c r="L30" s="29">
        <v>40</v>
      </c>
      <c r="M30" s="29"/>
      <c r="N30" s="29"/>
      <c r="O30" s="29"/>
      <c r="R30" s="29">
        <v>40</v>
      </c>
      <c r="S30" s="29"/>
      <c r="T30" s="29"/>
      <c r="U30" s="29"/>
      <c r="X30" s="29"/>
      <c r="Y30" s="29"/>
    </row>
    <row r="40" spans="1:1" ht="24.6">
      <c r="A40" s="39" t="s">
        <v>119</v>
      </c>
    </row>
    <row r="60" spans="1:1" ht="24.6">
      <c r="A60" s="39" t="s">
        <v>6</v>
      </c>
    </row>
    <row r="88" spans="1:25" ht="24.6">
      <c r="A88" s="39" t="s">
        <v>84</v>
      </c>
      <c r="B88" s="29" t="s">
        <v>25</v>
      </c>
      <c r="C88" s="29" t="s">
        <v>86</v>
      </c>
      <c r="D88" s="29" t="s">
        <v>87</v>
      </c>
      <c r="E88" s="29" t="s">
        <v>88</v>
      </c>
      <c r="G88" s="29"/>
      <c r="H88" s="29"/>
      <c r="I88" s="29"/>
      <c r="J88" s="29"/>
      <c r="L88" s="29" t="s">
        <v>92</v>
      </c>
      <c r="M88" s="29" t="s">
        <v>93</v>
      </c>
      <c r="N88" s="29" t="s">
        <v>94</v>
      </c>
      <c r="O88" s="29" t="s">
        <v>95</v>
      </c>
      <c r="P88" s="29" t="s">
        <v>4</v>
      </c>
      <c r="R88" s="29" t="s">
        <v>25</v>
      </c>
      <c r="S88" s="29" t="s">
        <v>96</v>
      </c>
      <c r="T88" s="29"/>
      <c r="U88" s="29"/>
      <c r="V88" s="29"/>
      <c r="X88" s="29"/>
      <c r="Y88" s="29"/>
    </row>
    <row r="89" spans="1:25" ht="13.2">
      <c r="B89" s="18">
        <v>15</v>
      </c>
      <c r="C89" s="29">
        <v>10</v>
      </c>
      <c r="D89" s="29">
        <v>10</v>
      </c>
      <c r="E89" s="29">
        <v>10</v>
      </c>
      <c r="G89" s="18"/>
      <c r="H89" s="29"/>
      <c r="I89" s="29"/>
      <c r="J89" s="29"/>
      <c r="L89" s="18">
        <v>15</v>
      </c>
      <c r="N89" s="29"/>
      <c r="O89" s="29"/>
      <c r="P89" s="29">
        <f>(M91+N89+O89)/3</f>
        <v>8.61</v>
      </c>
      <c r="R89" s="18">
        <v>15</v>
      </c>
      <c r="S89" s="29">
        <v>0.01</v>
      </c>
      <c r="T89" s="29"/>
      <c r="U89" s="29"/>
      <c r="V89" s="29"/>
      <c r="X89" s="18"/>
      <c r="Y89" s="29"/>
    </row>
    <row r="90" spans="1:25" ht="13.2">
      <c r="B90" s="18">
        <v>20</v>
      </c>
      <c r="C90" s="29">
        <v>10</v>
      </c>
      <c r="D90" s="29">
        <v>10</v>
      </c>
      <c r="E90" s="29">
        <v>10</v>
      </c>
      <c r="G90" s="18"/>
      <c r="H90" s="29"/>
      <c r="I90" s="29"/>
      <c r="J90" s="29"/>
      <c r="L90" s="18">
        <v>20</v>
      </c>
      <c r="M90" s="29"/>
      <c r="N90" s="29"/>
      <c r="O90" s="29"/>
      <c r="P90" s="29"/>
      <c r="R90" s="18">
        <v>20</v>
      </c>
      <c r="S90" s="29">
        <v>0.01</v>
      </c>
      <c r="T90" s="29"/>
      <c r="U90" s="29"/>
      <c r="V90" s="29"/>
      <c r="X90" s="18"/>
      <c r="Y90" s="29"/>
    </row>
    <row r="91" spans="1:25" ht="13.2">
      <c r="B91" s="18">
        <v>25</v>
      </c>
      <c r="C91" s="29">
        <v>10</v>
      </c>
      <c r="D91" s="29">
        <v>10</v>
      </c>
      <c r="E91" s="29">
        <v>10</v>
      </c>
      <c r="G91" s="18"/>
      <c r="H91" s="29"/>
      <c r="I91" s="29"/>
      <c r="J91" s="29"/>
      <c r="L91" s="18">
        <v>25</v>
      </c>
      <c r="M91" s="29">
        <v>25.83</v>
      </c>
      <c r="N91" s="29"/>
      <c r="O91" s="29"/>
      <c r="P91" s="29" t="e">
        <f>(#REF!+N91+O91)/3</f>
        <v>#REF!</v>
      </c>
      <c r="R91" s="18">
        <v>25</v>
      </c>
      <c r="S91" s="29">
        <v>0.01</v>
      </c>
      <c r="T91" s="29"/>
      <c r="U91" s="29"/>
      <c r="V91" s="29"/>
      <c r="X91" s="18"/>
      <c r="Y91" s="29"/>
    </row>
    <row r="92" spans="1:25" ht="13.2">
      <c r="B92" s="18">
        <v>30</v>
      </c>
      <c r="C92" s="29">
        <v>10</v>
      </c>
      <c r="D92" s="29">
        <v>10</v>
      </c>
      <c r="E92" s="29">
        <v>10</v>
      </c>
      <c r="G92" s="18"/>
      <c r="H92" s="29"/>
      <c r="I92" s="29"/>
      <c r="J92" s="29"/>
      <c r="L92" s="18">
        <v>30</v>
      </c>
      <c r="M92" s="29">
        <v>19.89</v>
      </c>
      <c r="N92" s="29"/>
      <c r="O92" s="29"/>
      <c r="P92" s="29"/>
      <c r="R92" s="18">
        <v>30</v>
      </c>
      <c r="S92" s="29">
        <v>0.01</v>
      </c>
      <c r="T92" s="29"/>
      <c r="U92" s="29"/>
      <c r="V92" s="29"/>
      <c r="X92" s="18"/>
      <c r="Y92" s="29"/>
    </row>
    <row r="93" spans="1:25" ht="13.2">
      <c r="B93" s="18">
        <v>35</v>
      </c>
      <c r="C93" s="29">
        <v>10</v>
      </c>
      <c r="D93" s="29">
        <v>10</v>
      </c>
      <c r="E93" s="29">
        <v>10</v>
      </c>
      <c r="G93" s="18"/>
      <c r="H93" s="29"/>
      <c r="I93" s="29"/>
      <c r="J93" s="29"/>
      <c r="L93" s="18">
        <v>35</v>
      </c>
      <c r="M93" s="29">
        <v>15.79</v>
      </c>
      <c r="N93" s="29"/>
      <c r="O93" s="29"/>
      <c r="P93" s="29">
        <f>(M93+N93+O93)/3</f>
        <v>5.2633333333333328</v>
      </c>
      <c r="R93" s="18">
        <v>35</v>
      </c>
      <c r="S93" s="29">
        <v>0.01</v>
      </c>
      <c r="T93" s="29"/>
      <c r="U93" s="29"/>
      <c r="V93" s="29"/>
      <c r="X93" s="18"/>
      <c r="Y93" s="29"/>
    </row>
    <row r="94" spans="1:25" ht="13.2">
      <c r="L94" s="29">
        <v>40</v>
      </c>
      <c r="M94" s="29">
        <v>11.6</v>
      </c>
      <c r="N94" s="29"/>
      <c r="O94" s="29"/>
      <c r="P94" s="29"/>
      <c r="R94" s="29">
        <v>40</v>
      </c>
      <c r="S94" s="29">
        <v>0.01</v>
      </c>
      <c r="T94" s="29"/>
      <c r="U94" s="29"/>
      <c r="V94" s="29"/>
    </row>
    <row r="96" spans="1:25" ht="13.2">
      <c r="R96" s="29" t="s">
        <v>25</v>
      </c>
      <c r="S96" s="29" t="s">
        <v>111</v>
      </c>
      <c r="T96" s="29"/>
      <c r="U96" s="29"/>
      <c r="X96" s="29"/>
      <c r="Y96" s="29"/>
    </row>
    <row r="97" spans="18:25" ht="13.2">
      <c r="R97" s="18">
        <v>15</v>
      </c>
      <c r="S97" s="29" t="e">
        <f t="shared" ref="S97:S102" si="9">S89/M89</f>
        <v>#DIV/0!</v>
      </c>
      <c r="T97" s="29"/>
      <c r="U97" s="29"/>
      <c r="X97" s="18"/>
      <c r="Y97" s="29"/>
    </row>
    <row r="98" spans="18:25" ht="13.2">
      <c r="R98" s="18">
        <v>20</v>
      </c>
      <c r="S98" s="29" t="e">
        <f t="shared" si="9"/>
        <v>#DIV/0!</v>
      </c>
      <c r="T98" s="29"/>
      <c r="U98" s="29"/>
      <c r="X98" s="18"/>
      <c r="Y98" s="29"/>
    </row>
    <row r="99" spans="18:25" ht="13.2">
      <c r="R99" s="18">
        <v>25</v>
      </c>
      <c r="S99" s="29">
        <f t="shared" si="9"/>
        <v>3.871467286101433E-4</v>
      </c>
      <c r="T99" s="29"/>
      <c r="U99" s="29"/>
      <c r="X99" s="18"/>
      <c r="Y99" s="29"/>
    </row>
    <row r="100" spans="18:25" ht="13.2">
      <c r="R100" s="18">
        <v>30</v>
      </c>
      <c r="S100" s="29">
        <f t="shared" si="9"/>
        <v>5.0276520864756154E-4</v>
      </c>
      <c r="T100" s="29"/>
      <c r="U100" s="29"/>
      <c r="X100" s="18"/>
      <c r="Y100" s="29"/>
    </row>
    <row r="101" spans="18:25" ht="13.2">
      <c r="R101" s="18">
        <v>35</v>
      </c>
      <c r="S101" s="29">
        <f t="shared" si="9"/>
        <v>6.3331222292590248E-4</v>
      </c>
      <c r="T101" s="29"/>
      <c r="U101" s="29"/>
      <c r="X101" s="18"/>
      <c r="Y101" s="29"/>
    </row>
    <row r="102" spans="18:25" ht="13.2">
      <c r="R102" s="29">
        <v>40</v>
      </c>
      <c r="S102" s="29">
        <f t="shared" si="9"/>
        <v>8.6206896551724148E-4</v>
      </c>
      <c r="T102" s="29"/>
      <c r="U102" s="29"/>
    </row>
    <row r="120" spans="1:18" ht="24.6">
      <c r="A120" s="39" t="s">
        <v>6</v>
      </c>
    </row>
    <row r="121" spans="1:18" ht="13.2">
      <c r="C121" s="29" t="s">
        <v>92</v>
      </c>
      <c r="D121" s="29" t="s">
        <v>93</v>
      </c>
      <c r="E121" s="29"/>
      <c r="F121" s="29"/>
      <c r="G121" s="29"/>
      <c r="I121" s="29" t="s">
        <v>25</v>
      </c>
      <c r="J121" s="29" t="s">
        <v>96</v>
      </c>
      <c r="K121" s="29"/>
      <c r="L121" s="29"/>
      <c r="M121" s="29"/>
      <c r="O121" s="29" t="s">
        <v>25</v>
      </c>
      <c r="P121" s="29" t="s">
        <v>111</v>
      </c>
      <c r="Q121" s="29"/>
      <c r="R121" s="29"/>
    </row>
    <row r="122" spans="1:18" ht="13.2">
      <c r="C122" s="18">
        <v>15</v>
      </c>
      <c r="E122" s="29"/>
      <c r="F122" s="29"/>
      <c r="G122" s="29"/>
      <c r="I122" s="18">
        <v>15</v>
      </c>
      <c r="J122" s="29">
        <v>0.01</v>
      </c>
      <c r="K122" s="29"/>
      <c r="L122" s="29"/>
      <c r="M122" s="29"/>
      <c r="O122" s="18">
        <v>15</v>
      </c>
      <c r="P122" s="29" t="e">
        <f t="shared" ref="P122:P128" si="10">J122/D122</f>
        <v>#DIV/0!</v>
      </c>
      <c r="Q122" s="29"/>
      <c r="R122" s="29"/>
    </row>
    <row r="123" spans="1:18" ht="13.2">
      <c r="C123" s="18">
        <v>20</v>
      </c>
      <c r="D123" s="29"/>
      <c r="E123" s="29"/>
      <c r="F123" s="29"/>
      <c r="G123" s="29"/>
      <c r="I123" s="18">
        <v>20</v>
      </c>
      <c r="J123" s="29">
        <v>0.01</v>
      </c>
      <c r="K123" s="29"/>
      <c r="L123" s="29"/>
      <c r="M123" s="29"/>
      <c r="O123" s="18">
        <v>20</v>
      </c>
      <c r="P123" s="29" t="e">
        <f t="shared" si="10"/>
        <v>#DIV/0!</v>
      </c>
      <c r="Q123" s="29"/>
      <c r="R123" s="29"/>
    </row>
    <row r="124" spans="1:18" ht="13.2">
      <c r="C124" s="18">
        <v>25</v>
      </c>
      <c r="D124" s="29"/>
      <c r="E124" s="29"/>
      <c r="F124" s="29"/>
      <c r="G124" s="29"/>
      <c r="I124" s="18">
        <v>25</v>
      </c>
      <c r="J124" s="29">
        <v>0.01</v>
      </c>
      <c r="K124" s="29"/>
      <c r="L124" s="29"/>
      <c r="M124" s="29"/>
      <c r="O124" s="18">
        <v>25</v>
      </c>
      <c r="P124" s="29" t="e">
        <f t="shared" si="10"/>
        <v>#DIV/0!</v>
      </c>
      <c r="Q124" s="29"/>
      <c r="R124" s="29"/>
    </row>
    <row r="125" spans="1:18" ht="13.2">
      <c r="C125" s="18">
        <v>30</v>
      </c>
      <c r="D125" s="29"/>
      <c r="E125" s="29"/>
      <c r="F125" s="29"/>
      <c r="G125" s="29"/>
      <c r="I125" s="18">
        <v>30</v>
      </c>
      <c r="J125" s="29">
        <v>0.01</v>
      </c>
      <c r="K125" s="29"/>
      <c r="L125" s="29"/>
      <c r="M125" s="29"/>
      <c r="O125" s="18">
        <v>30</v>
      </c>
      <c r="P125" s="29" t="e">
        <f t="shared" si="10"/>
        <v>#DIV/0!</v>
      </c>
      <c r="Q125" s="29"/>
      <c r="R125" s="29"/>
    </row>
    <row r="126" spans="1:18" ht="13.2">
      <c r="C126" s="18">
        <v>34.5</v>
      </c>
      <c r="D126" s="29">
        <v>42.19</v>
      </c>
      <c r="E126" s="29"/>
      <c r="F126" s="29"/>
      <c r="G126" s="29"/>
      <c r="I126" s="18">
        <v>34.5</v>
      </c>
      <c r="J126" s="29">
        <v>0.01</v>
      </c>
      <c r="K126" s="29"/>
      <c r="L126" s="29"/>
      <c r="M126" s="29"/>
      <c r="O126" s="18">
        <v>34.5</v>
      </c>
      <c r="P126" s="29">
        <f t="shared" si="10"/>
        <v>2.3702299123014935E-4</v>
      </c>
      <c r="Q126" s="120">
        <f t="shared" ref="Q126:Q128" si="11">P126*1000</f>
        <v>0.23702299123014936</v>
      </c>
      <c r="R126" s="120">
        <f t="shared" ref="R126:R128" si="12">O126/1000</f>
        <v>3.4500000000000003E-2</v>
      </c>
    </row>
    <row r="127" spans="1:18" ht="13.2">
      <c r="C127" s="29">
        <v>40</v>
      </c>
      <c r="D127" s="29">
        <v>23.36</v>
      </c>
      <c r="E127" s="29"/>
      <c r="F127" s="29"/>
      <c r="G127" s="29"/>
      <c r="I127" s="29">
        <v>40</v>
      </c>
      <c r="J127" s="29">
        <v>0.01</v>
      </c>
      <c r="K127" s="29"/>
      <c r="L127" s="29"/>
      <c r="M127" s="29"/>
      <c r="O127" s="29">
        <v>40</v>
      </c>
      <c r="P127" s="29">
        <f t="shared" si="10"/>
        <v>4.2808219178082195E-4</v>
      </c>
      <c r="Q127" s="120">
        <f t="shared" si="11"/>
        <v>0.42808219178082196</v>
      </c>
      <c r="R127" s="120">
        <f t="shared" si="12"/>
        <v>0.04</v>
      </c>
    </row>
    <row r="128" spans="1:18" ht="13.2">
      <c r="C128" s="29">
        <v>45</v>
      </c>
      <c r="D128" s="29">
        <v>17.25</v>
      </c>
      <c r="E128" s="29"/>
      <c r="F128" s="29"/>
      <c r="G128" s="29"/>
      <c r="I128" s="29">
        <v>45</v>
      </c>
      <c r="J128" s="29">
        <v>0.01</v>
      </c>
      <c r="K128" s="29"/>
      <c r="L128" s="29"/>
      <c r="M128" s="29"/>
      <c r="O128" s="29">
        <v>45</v>
      </c>
      <c r="P128" s="29">
        <f t="shared" si="10"/>
        <v>5.7971014492753622E-4</v>
      </c>
      <c r="Q128" s="120">
        <f t="shared" si="11"/>
        <v>0.57971014492753625</v>
      </c>
      <c r="R128" s="120">
        <f t="shared" si="12"/>
        <v>4.4999999999999998E-2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28"/>
  <sheetViews>
    <sheetView workbookViewId="0"/>
  </sheetViews>
  <sheetFormatPr baseColWidth="10" defaultColWidth="12.6640625" defaultRowHeight="15.75" customHeight="1"/>
  <cols>
    <col min="1" max="1" width="47.88671875" customWidth="1"/>
    <col min="2" max="3" width="19.6640625" customWidth="1"/>
    <col min="4" max="4" width="18" customWidth="1"/>
    <col min="10" max="10" width="16.21875" customWidth="1"/>
    <col min="16" max="16" width="18.33203125" customWidth="1"/>
    <col min="19" max="19" width="17.109375" customWidth="1"/>
    <col min="20" max="20" width="14.6640625" customWidth="1"/>
    <col min="21" max="21" width="17.109375" customWidth="1"/>
    <col min="24" max="24" width="12.6640625" customWidth="1"/>
    <col min="25" max="25" width="20.88671875" customWidth="1"/>
    <col min="26" max="26" width="23.33203125" customWidth="1"/>
  </cols>
  <sheetData>
    <row r="1" spans="1:25" ht="24.6">
      <c r="A1" s="39" t="s">
        <v>84</v>
      </c>
      <c r="B1" s="1"/>
      <c r="C1" s="1"/>
      <c r="E1" s="1"/>
      <c r="G1" s="1"/>
      <c r="H1" s="1"/>
      <c r="I1" s="1"/>
      <c r="J1" s="1"/>
      <c r="L1" s="1"/>
      <c r="M1" s="1"/>
      <c r="N1" s="1"/>
      <c r="O1" s="1"/>
      <c r="P1" s="1"/>
      <c r="R1" s="1"/>
      <c r="S1" s="1"/>
      <c r="T1" s="1"/>
      <c r="U1" s="1"/>
      <c r="V1" s="1"/>
      <c r="X1" s="1"/>
      <c r="Y1" s="1"/>
    </row>
    <row r="2" spans="1:25">
      <c r="B2" s="121" t="s">
        <v>25</v>
      </c>
      <c r="C2" s="121" t="s">
        <v>100</v>
      </c>
      <c r="D2" s="122"/>
      <c r="E2" s="1"/>
      <c r="G2" s="14"/>
      <c r="H2" s="1"/>
      <c r="I2" s="1"/>
      <c r="J2" s="1"/>
      <c r="L2" s="14"/>
      <c r="M2" s="1"/>
      <c r="N2" s="1"/>
      <c r="O2" s="1"/>
      <c r="R2" s="14"/>
      <c r="S2" s="1"/>
      <c r="T2" s="1"/>
      <c r="U2" s="1"/>
      <c r="X2" s="14"/>
    </row>
    <row r="3" spans="1:25">
      <c r="A3" s="14"/>
      <c r="B3" s="123">
        <v>25</v>
      </c>
      <c r="C3" s="124" t="s">
        <v>120</v>
      </c>
      <c r="E3" s="1"/>
      <c r="G3" s="14"/>
      <c r="H3" s="1"/>
      <c r="I3" s="1"/>
      <c r="J3" s="1"/>
      <c r="L3" s="14"/>
      <c r="M3" s="1"/>
      <c r="N3" s="1"/>
      <c r="O3" s="1"/>
      <c r="R3" s="14"/>
      <c r="S3" s="1"/>
      <c r="T3" s="1"/>
      <c r="U3" s="1"/>
      <c r="X3" s="14"/>
    </row>
    <row r="4" spans="1:25">
      <c r="A4" s="14"/>
      <c r="B4" s="123">
        <v>30</v>
      </c>
      <c r="C4" s="123" t="s">
        <v>121</v>
      </c>
      <c r="D4" s="1"/>
      <c r="E4" s="1"/>
      <c r="G4" s="14"/>
      <c r="H4" s="1"/>
      <c r="I4" s="1"/>
      <c r="J4" s="1"/>
      <c r="L4" s="14"/>
      <c r="M4" s="1"/>
      <c r="N4" s="1"/>
      <c r="O4" s="1"/>
      <c r="R4" s="14"/>
      <c r="S4" s="1"/>
      <c r="T4" s="1"/>
      <c r="U4" s="1"/>
      <c r="X4" s="14"/>
    </row>
    <row r="5" spans="1:25">
      <c r="A5" s="14"/>
      <c r="B5" s="123">
        <v>35</v>
      </c>
      <c r="C5" s="124" t="s">
        <v>122</v>
      </c>
      <c r="G5" s="14"/>
      <c r="H5" s="1"/>
      <c r="L5" s="14"/>
      <c r="M5" s="1"/>
      <c r="R5" s="14"/>
      <c r="S5" s="1"/>
      <c r="X5" s="14"/>
    </row>
    <row r="6" spans="1:25">
      <c r="A6" s="14"/>
      <c r="G6" s="14"/>
      <c r="L6" s="14"/>
      <c r="R6" s="14"/>
      <c r="X6" s="14"/>
    </row>
    <row r="7" spans="1:25">
      <c r="A7" s="14"/>
    </row>
    <row r="8" spans="1:25" ht="30.6" customHeight="1"/>
    <row r="9" spans="1:25" ht="24.6">
      <c r="A9" s="39" t="s">
        <v>6</v>
      </c>
      <c r="B9" s="122"/>
      <c r="C9" s="122"/>
      <c r="D9" s="1"/>
      <c r="E9" s="1"/>
      <c r="G9" s="1"/>
      <c r="H9" s="1"/>
      <c r="I9" s="1"/>
      <c r="J9" s="1"/>
      <c r="L9" s="1"/>
      <c r="M9" s="1"/>
      <c r="N9" s="1"/>
      <c r="O9" s="1"/>
      <c r="R9" s="1"/>
      <c r="S9" s="1"/>
      <c r="T9" s="1"/>
      <c r="U9" s="1"/>
      <c r="X9" s="1"/>
      <c r="Y9" s="1"/>
    </row>
    <row r="10" spans="1:25">
      <c r="B10" s="121" t="s">
        <v>25</v>
      </c>
      <c r="C10" s="121" t="s">
        <v>100</v>
      </c>
      <c r="D10" s="122"/>
      <c r="G10" s="14"/>
      <c r="H10" s="1"/>
      <c r="L10" s="14"/>
      <c r="R10" s="14"/>
      <c r="S10" s="1"/>
      <c r="Y10" s="14"/>
    </row>
    <row r="11" spans="1:25">
      <c r="B11" s="123">
        <v>34.5</v>
      </c>
      <c r="C11" s="125" t="s">
        <v>123</v>
      </c>
      <c r="G11" s="14"/>
      <c r="L11" s="14"/>
      <c r="R11" s="14"/>
      <c r="Y11" s="14"/>
    </row>
    <row r="12" spans="1:25">
      <c r="B12" s="123">
        <v>40</v>
      </c>
      <c r="C12" s="125" t="s">
        <v>124</v>
      </c>
      <c r="G12" s="14"/>
      <c r="L12" s="14"/>
      <c r="R12" s="14"/>
      <c r="Y12" s="14"/>
    </row>
    <row r="13" spans="1:25">
      <c r="B13" s="122"/>
      <c r="C13" s="126"/>
      <c r="G13" s="14"/>
      <c r="L13" s="14"/>
      <c r="R13" s="14"/>
      <c r="Y13" s="14"/>
    </row>
    <row r="14" spans="1:25">
      <c r="B14" s="122"/>
      <c r="C14" s="127"/>
      <c r="G14" s="14"/>
      <c r="L14" s="14"/>
      <c r="R14" s="14"/>
      <c r="Y14" s="14"/>
    </row>
    <row r="16" spans="1:25">
      <c r="X16" s="117"/>
      <c r="Y16" s="117"/>
    </row>
    <row r="18" spans="2:25">
      <c r="Y18" s="117"/>
    </row>
    <row r="20" spans="2:25">
      <c r="X20" s="117"/>
    </row>
    <row r="21" spans="2:25">
      <c r="X21" s="118"/>
    </row>
    <row r="22" spans="2:25">
      <c r="X22" s="119"/>
    </row>
    <row r="30" spans="2:25" ht="13.2">
      <c r="B30" s="14"/>
      <c r="G30" s="1"/>
      <c r="L30" s="1"/>
      <c r="R30" s="1"/>
    </row>
    <row r="32" spans="2:25" ht="13.2">
      <c r="B32" s="117"/>
    </row>
    <row r="33" spans="1:2" ht="13.2">
      <c r="B33" s="118"/>
    </row>
    <row r="34" spans="1:2" ht="13.2">
      <c r="B34" s="128"/>
    </row>
    <row r="39" spans="1:2" ht="24.6">
      <c r="A39" s="129"/>
    </row>
    <row r="60" spans="1:1" ht="24.6">
      <c r="A60" s="129"/>
    </row>
    <row r="87" spans="1:25" ht="24.6">
      <c r="A87" s="129"/>
      <c r="B87" s="1"/>
      <c r="C87" s="1"/>
      <c r="D87" s="1"/>
      <c r="E87" s="1"/>
      <c r="G87" s="1"/>
      <c r="H87" s="1"/>
      <c r="I87" s="1"/>
      <c r="J87" s="1"/>
      <c r="L87" s="1"/>
      <c r="M87" s="1"/>
      <c r="N87" s="1"/>
      <c r="O87" s="1"/>
      <c r="P87" s="1"/>
      <c r="R87" s="1"/>
      <c r="S87" s="1"/>
      <c r="T87" s="1"/>
      <c r="U87" s="1"/>
      <c r="V87" s="1"/>
      <c r="X87" s="1"/>
      <c r="Y87" s="1"/>
    </row>
    <row r="89" spans="1:25" ht="13.2">
      <c r="B89" s="14"/>
      <c r="C89" s="1"/>
      <c r="D89" s="1"/>
      <c r="E89" s="1"/>
      <c r="G89" s="14"/>
      <c r="H89" s="1"/>
      <c r="I89" s="1"/>
      <c r="J89" s="1"/>
      <c r="L89" s="14"/>
      <c r="N89" s="1"/>
      <c r="O89" s="1"/>
      <c r="R89" s="14"/>
      <c r="S89" s="1"/>
      <c r="T89" s="1"/>
      <c r="U89" s="1"/>
      <c r="X89" s="14"/>
    </row>
    <row r="90" spans="1:25" ht="13.2">
      <c r="B90" s="14"/>
      <c r="C90" s="1"/>
      <c r="D90" s="1"/>
      <c r="E90" s="1"/>
      <c r="G90" s="14"/>
      <c r="H90" s="1"/>
      <c r="I90" s="1"/>
      <c r="J90" s="1"/>
      <c r="L90" s="14"/>
      <c r="M90" s="1"/>
      <c r="N90" s="1"/>
      <c r="O90" s="1"/>
      <c r="R90" s="14"/>
      <c r="S90" s="1"/>
      <c r="T90" s="1"/>
      <c r="U90" s="1"/>
      <c r="X90" s="14"/>
    </row>
    <row r="91" spans="1:25" ht="13.2">
      <c r="B91" s="14"/>
      <c r="C91" s="1"/>
      <c r="D91" s="1"/>
      <c r="E91" s="1"/>
      <c r="G91" s="14"/>
      <c r="H91" s="1"/>
      <c r="I91" s="1"/>
      <c r="J91" s="1"/>
      <c r="L91" s="14"/>
      <c r="M91" s="1"/>
      <c r="N91" s="1"/>
      <c r="O91" s="1"/>
      <c r="R91" s="14"/>
      <c r="S91" s="1"/>
      <c r="T91" s="1"/>
      <c r="U91" s="1"/>
      <c r="X91" s="14"/>
    </row>
    <row r="92" spans="1:25" ht="13.2">
      <c r="B92" s="14"/>
      <c r="C92" s="1"/>
      <c r="D92" s="1"/>
      <c r="E92" s="1"/>
      <c r="G92" s="14"/>
      <c r="H92" s="1"/>
      <c r="L92" s="14"/>
      <c r="M92" s="1"/>
      <c r="R92" s="14"/>
      <c r="S92" s="1"/>
      <c r="T92" s="1"/>
      <c r="U92" s="1"/>
      <c r="X92" s="14"/>
    </row>
    <row r="93" spans="1:25" ht="13.2">
      <c r="B93" s="14"/>
      <c r="C93" s="1"/>
      <c r="D93" s="1"/>
      <c r="E93" s="1"/>
      <c r="G93" s="14"/>
      <c r="L93" s="14"/>
      <c r="M93" s="1"/>
      <c r="R93" s="14"/>
      <c r="S93" s="1"/>
      <c r="T93" s="1"/>
      <c r="U93" s="1"/>
      <c r="X93" s="14"/>
    </row>
    <row r="94" spans="1:25" ht="13.2">
      <c r="L94" s="1"/>
      <c r="M94" s="1"/>
      <c r="R94" s="1"/>
      <c r="S94" s="1"/>
      <c r="T94" s="1"/>
      <c r="U94" s="1"/>
    </row>
    <row r="96" spans="1:25" ht="13.2">
      <c r="R96" s="1"/>
      <c r="S96" s="1"/>
      <c r="T96" s="1"/>
      <c r="U96" s="1"/>
      <c r="X96" s="1"/>
      <c r="Y96" s="1"/>
    </row>
    <row r="97" spans="18:24" ht="13.2">
      <c r="R97" s="14"/>
      <c r="X97" s="14"/>
    </row>
    <row r="98" spans="18:24" ht="13.2">
      <c r="R98" s="14"/>
      <c r="X98" s="14"/>
    </row>
    <row r="99" spans="18:24" ht="13.2">
      <c r="R99" s="14"/>
      <c r="X99" s="14"/>
    </row>
    <row r="100" spans="18:24" ht="13.2">
      <c r="R100" s="14"/>
      <c r="X100" s="14"/>
    </row>
    <row r="101" spans="18:24" ht="13.2">
      <c r="R101" s="14"/>
      <c r="X101" s="14"/>
    </row>
    <row r="102" spans="18:24" ht="13.2">
      <c r="R102" s="1"/>
    </row>
    <row r="120" spans="1:18" ht="24.6">
      <c r="A120" s="39" t="s">
        <v>6</v>
      </c>
    </row>
    <row r="121" spans="1:18" ht="13.2">
      <c r="C121" s="29" t="s">
        <v>92</v>
      </c>
      <c r="D121" s="29" t="s">
        <v>93</v>
      </c>
      <c r="E121" s="29"/>
      <c r="F121" s="29"/>
      <c r="G121" s="29"/>
      <c r="I121" s="29" t="s">
        <v>25</v>
      </c>
      <c r="J121" s="29" t="s">
        <v>96</v>
      </c>
      <c r="K121" s="29"/>
      <c r="L121" s="29"/>
      <c r="M121" s="29"/>
      <c r="O121" s="29" t="s">
        <v>25</v>
      </c>
      <c r="P121" s="29" t="s">
        <v>111</v>
      </c>
      <c r="Q121" s="29"/>
      <c r="R121" s="29"/>
    </row>
    <row r="122" spans="1:18" ht="13.2">
      <c r="C122" s="18">
        <v>15</v>
      </c>
      <c r="E122" s="29"/>
      <c r="F122" s="29"/>
      <c r="G122" s="29"/>
      <c r="I122" s="18">
        <v>15</v>
      </c>
      <c r="J122" s="29">
        <v>0.01</v>
      </c>
      <c r="K122" s="29"/>
      <c r="L122" s="29"/>
      <c r="M122" s="29"/>
      <c r="O122" s="18">
        <v>15</v>
      </c>
      <c r="P122" s="29" t="e">
        <f t="shared" ref="P122:P128" si="0">J122/D122</f>
        <v>#DIV/0!</v>
      </c>
      <c r="Q122" s="29"/>
      <c r="R122" s="29"/>
    </row>
    <row r="123" spans="1:18" ht="13.2">
      <c r="C123" s="18">
        <v>20</v>
      </c>
      <c r="D123" s="29"/>
      <c r="E123" s="29"/>
      <c r="F123" s="29"/>
      <c r="G123" s="29"/>
      <c r="I123" s="18">
        <v>20</v>
      </c>
      <c r="J123" s="29">
        <v>0.01</v>
      </c>
      <c r="K123" s="29"/>
      <c r="L123" s="29"/>
      <c r="M123" s="29"/>
      <c r="O123" s="18">
        <v>20</v>
      </c>
      <c r="P123" s="29" t="e">
        <f t="shared" si="0"/>
        <v>#DIV/0!</v>
      </c>
      <c r="Q123" s="29"/>
      <c r="R123" s="29"/>
    </row>
    <row r="124" spans="1:18" ht="13.2">
      <c r="C124" s="18">
        <v>25</v>
      </c>
      <c r="D124" s="29"/>
      <c r="E124" s="29"/>
      <c r="F124" s="29"/>
      <c r="G124" s="29"/>
      <c r="I124" s="18">
        <v>25</v>
      </c>
      <c r="J124" s="29">
        <v>0.01</v>
      </c>
      <c r="K124" s="29"/>
      <c r="L124" s="29"/>
      <c r="M124" s="29"/>
      <c r="O124" s="18">
        <v>25</v>
      </c>
      <c r="P124" s="29" t="e">
        <f t="shared" si="0"/>
        <v>#DIV/0!</v>
      </c>
      <c r="Q124" s="29"/>
      <c r="R124" s="29"/>
    </row>
    <row r="125" spans="1:18" ht="13.2">
      <c r="C125" s="18">
        <v>30</v>
      </c>
      <c r="D125" s="29"/>
      <c r="E125" s="29"/>
      <c r="F125" s="29"/>
      <c r="G125" s="29"/>
      <c r="I125" s="18">
        <v>30</v>
      </c>
      <c r="J125" s="29">
        <v>0.01</v>
      </c>
      <c r="K125" s="29"/>
      <c r="L125" s="29"/>
      <c r="M125" s="29"/>
      <c r="O125" s="18">
        <v>30</v>
      </c>
      <c r="P125" s="29" t="e">
        <f t="shared" si="0"/>
        <v>#DIV/0!</v>
      </c>
      <c r="Q125" s="29"/>
      <c r="R125" s="29"/>
    </row>
    <row r="126" spans="1:18" ht="13.2">
      <c r="C126" s="18">
        <v>34.5</v>
      </c>
      <c r="D126" s="29">
        <v>42.19</v>
      </c>
      <c r="E126" s="29"/>
      <c r="F126" s="29"/>
      <c r="G126" s="29"/>
      <c r="I126" s="18">
        <v>34.5</v>
      </c>
      <c r="J126" s="29">
        <v>0.01</v>
      </c>
      <c r="K126" s="29"/>
      <c r="L126" s="29"/>
      <c r="M126" s="29"/>
      <c r="O126" s="18">
        <v>34.5</v>
      </c>
      <c r="P126" s="29">
        <f t="shared" si="0"/>
        <v>2.3702299123014935E-4</v>
      </c>
      <c r="Q126" s="120">
        <f t="shared" ref="Q126:Q128" si="1">P126*1000</f>
        <v>0.23702299123014936</v>
      </c>
      <c r="R126" s="120">
        <f t="shared" ref="R126:R128" si="2">O126/1000</f>
        <v>3.4500000000000003E-2</v>
      </c>
    </row>
    <row r="127" spans="1:18" ht="13.2">
      <c r="C127" s="29">
        <v>40</v>
      </c>
      <c r="D127" s="29">
        <v>23.36</v>
      </c>
      <c r="E127" s="29"/>
      <c r="F127" s="29"/>
      <c r="G127" s="29"/>
      <c r="I127" s="29">
        <v>40</v>
      </c>
      <c r="J127" s="29">
        <v>0.01</v>
      </c>
      <c r="K127" s="29"/>
      <c r="L127" s="29"/>
      <c r="M127" s="29"/>
      <c r="O127" s="29">
        <v>40</v>
      </c>
      <c r="P127" s="29">
        <f t="shared" si="0"/>
        <v>4.2808219178082195E-4</v>
      </c>
      <c r="Q127" s="120">
        <f t="shared" si="1"/>
        <v>0.42808219178082196</v>
      </c>
      <c r="R127" s="120">
        <f t="shared" si="2"/>
        <v>0.04</v>
      </c>
    </row>
    <row r="128" spans="1:18" ht="13.2">
      <c r="C128" s="29">
        <v>45</v>
      </c>
      <c r="D128" s="29">
        <v>17.25</v>
      </c>
      <c r="E128" s="29"/>
      <c r="F128" s="29"/>
      <c r="G128" s="29"/>
      <c r="I128" s="29">
        <v>45</v>
      </c>
      <c r="J128" s="29">
        <v>0.01</v>
      </c>
      <c r="K128" s="29"/>
      <c r="L128" s="29"/>
      <c r="M128" s="29"/>
      <c r="O128" s="29">
        <v>45</v>
      </c>
      <c r="P128" s="29">
        <f t="shared" si="0"/>
        <v>5.7971014492753622E-4</v>
      </c>
      <c r="Q128" s="120">
        <f t="shared" si="1"/>
        <v>0.57971014492753625</v>
      </c>
      <c r="R128" s="120">
        <f t="shared" si="2"/>
        <v>4.4999999999999998E-2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10"/>
  <sheetViews>
    <sheetView workbookViewId="0">
      <selection sqref="A1:T1"/>
    </sheetView>
  </sheetViews>
  <sheetFormatPr baseColWidth="10" defaultColWidth="12.6640625" defaultRowHeight="15.75" customHeight="1"/>
  <sheetData>
    <row r="1" spans="1:26" ht="15.75" customHeight="1">
      <c r="A1" s="146" t="s">
        <v>125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Y1" s="130"/>
    </row>
    <row r="2" spans="1:26" ht="15.75" customHeight="1">
      <c r="A2" s="148" t="s">
        <v>126</v>
      </c>
      <c r="B2" s="149"/>
      <c r="C2" s="131"/>
      <c r="D2" s="148" t="s">
        <v>127</v>
      </c>
      <c r="E2" s="149"/>
      <c r="F2" s="131"/>
      <c r="G2" s="148" t="s">
        <v>128</v>
      </c>
      <c r="H2" s="149"/>
      <c r="I2" s="14"/>
      <c r="J2" s="148" t="s">
        <v>129</v>
      </c>
      <c r="K2" s="149"/>
      <c r="L2" s="14"/>
      <c r="M2" s="148" t="s">
        <v>130</v>
      </c>
      <c r="N2" s="149"/>
      <c r="O2" s="14"/>
      <c r="P2" s="148" t="s">
        <v>131</v>
      </c>
      <c r="Q2" s="149"/>
      <c r="R2" s="14"/>
      <c r="S2" s="148" t="s">
        <v>132</v>
      </c>
      <c r="T2" s="149"/>
      <c r="U2" s="14"/>
      <c r="V2" s="14"/>
      <c r="W2" s="14"/>
      <c r="X2" s="14"/>
      <c r="Y2" s="131"/>
      <c r="Z2" s="14"/>
    </row>
    <row r="3" spans="1:26" ht="15.75" customHeight="1">
      <c r="A3" s="132" t="s">
        <v>3</v>
      </c>
      <c r="B3" s="132" t="s">
        <v>1</v>
      </c>
      <c r="C3" s="131"/>
      <c r="D3" s="132" t="s">
        <v>3</v>
      </c>
      <c r="E3" s="132" t="s">
        <v>1</v>
      </c>
      <c r="F3" s="131"/>
      <c r="G3" s="132" t="s">
        <v>3</v>
      </c>
      <c r="H3" s="132" t="s">
        <v>1</v>
      </c>
      <c r="I3" s="14"/>
      <c r="J3" s="132" t="s">
        <v>3</v>
      </c>
      <c r="K3" s="132" t="s">
        <v>1</v>
      </c>
      <c r="L3" s="14"/>
      <c r="M3" s="132" t="s">
        <v>3</v>
      </c>
      <c r="N3" s="132" t="s">
        <v>1</v>
      </c>
      <c r="O3" s="14"/>
      <c r="P3" s="132" t="s">
        <v>3</v>
      </c>
      <c r="Q3" s="132" t="s">
        <v>1</v>
      </c>
      <c r="R3" s="14"/>
      <c r="S3" s="133" t="s">
        <v>133</v>
      </c>
      <c r="T3" s="132" t="s">
        <v>134</v>
      </c>
      <c r="U3" s="14"/>
      <c r="V3" s="14"/>
      <c r="W3" s="14"/>
      <c r="X3" s="14"/>
      <c r="Y3" s="131"/>
      <c r="Z3" s="14"/>
    </row>
    <row r="4" spans="1:26" ht="15.75" customHeight="1">
      <c r="A4" s="108">
        <v>4.6489999999999997E-2</v>
      </c>
      <c r="B4" s="108">
        <v>1.6070000000000001E-2</v>
      </c>
      <c r="C4" s="5"/>
      <c r="D4" s="121">
        <v>9.2600000000000002E-2</v>
      </c>
      <c r="E4" s="121">
        <v>2.1170000000000001E-2</v>
      </c>
      <c r="F4" s="131"/>
      <c r="G4" s="121">
        <v>0.13671</v>
      </c>
      <c r="H4" s="121">
        <v>2.4740000000000002E-2</v>
      </c>
      <c r="I4" s="14"/>
      <c r="J4" s="121">
        <v>0.21532000000000001</v>
      </c>
      <c r="K4" s="121">
        <v>2.9669999999999998E-2</v>
      </c>
      <c r="L4" s="14"/>
      <c r="M4" s="121">
        <v>0.31620999999999999</v>
      </c>
      <c r="N4" s="121">
        <v>3.4599999999999999E-2</v>
      </c>
      <c r="O4" s="14"/>
      <c r="P4" s="121">
        <v>0.39971000000000001</v>
      </c>
      <c r="Q4" s="121">
        <v>3.7999999999999999E-2</v>
      </c>
      <c r="R4" s="14"/>
      <c r="S4" s="134">
        <f t="shared" ref="S4:T4" si="0">AVERAGE(A4:A11)</f>
        <v>4.2303750000000001E-2</v>
      </c>
      <c r="T4" s="135">
        <f t="shared" si="0"/>
        <v>1.5432499999999998E-2</v>
      </c>
      <c r="U4" s="14"/>
      <c r="V4" s="14"/>
      <c r="W4" s="14"/>
      <c r="X4" s="14"/>
      <c r="Y4" s="131"/>
      <c r="Z4" s="14"/>
    </row>
    <row r="5" spans="1:26" ht="15.75" customHeight="1">
      <c r="A5" s="108">
        <v>3.4119999999999998E-2</v>
      </c>
      <c r="B5" s="108">
        <v>1.4200000000000001E-2</v>
      </c>
      <c r="C5" s="5"/>
      <c r="D5" s="121">
        <v>8.7120000000000003E-2</v>
      </c>
      <c r="E5" s="121">
        <v>2.0660000000000001E-2</v>
      </c>
      <c r="F5" s="131"/>
      <c r="G5" s="121">
        <v>0.14385999999999999</v>
      </c>
      <c r="H5" s="121">
        <v>2.5250000000000002E-2</v>
      </c>
      <c r="I5" s="14"/>
      <c r="J5" s="121">
        <v>0.21224999999999999</v>
      </c>
      <c r="K5" s="121">
        <v>2.9499999999999998E-2</v>
      </c>
      <c r="L5" s="14"/>
      <c r="M5" s="121">
        <v>0.28240999999999999</v>
      </c>
      <c r="N5" s="121">
        <v>3.3070000000000002E-2</v>
      </c>
      <c r="O5" s="14"/>
      <c r="P5" s="121">
        <v>0.41782999999999998</v>
      </c>
      <c r="Q5" s="121">
        <v>3.8679999999999999E-2</v>
      </c>
      <c r="R5" s="14"/>
      <c r="S5" s="134">
        <f t="shared" ref="S5:T5" si="1">AVERAGE(D4:D10)</f>
        <v>8.8749999999999996E-2</v>
      </c>
      <c r="T5" s="135">
        <f t="shared" si="1"/>
        <v>2.0781428571428572E-2</v>
      </c>
      <c r="U5" s="14"/>
      <c r="V5" s="14"/>
      <c r="W5" s="14"/>
      <c r="X5" s="14"/>
      <c r="Y5" s="131"/>
      <c r="Z5" s="14"/>
    </row>
    <row r="6" spans="1:26" ht="15.75" customHeight="1">
      <c r="A6" s="108">
        <v>5.4219999999999997E-2</v>
      </c>
      <c r="B6" s="108">
        <v>1.7090000000000001E-2</v>
      </c>
      <c r="C6" s="5"/>
      <c r="D6" s="121">
        <v>9.6360000000000001E-2</v>
      </c>
      <c r="E6" s="121">
        <v>2.1510000000000001E-2</v>
      </c>
      <c r="F6" s="131"/>
      <c r="G6" s="121">
        <v>0.12751000000000001</v>
      </c>
      <c r="H6" s="121">
        <v>2.4060000000000002E-2</v>
      </c>
      <c r="I6" s="14"/>
      <c r="J6" s="121">
        <v>0.22469</v>
      </c>
      <c r="K6" s="121">
        <v>3.0179999999999998E-2</v>
      </c>
      <c r="L6" s="14"/>
      <c r="M6" s="121">
        <v>0.31620999999999999</v>
      </c>
      <c r="N6" s="121">
        <v>3.4599999999999999E-2</v>
      </c>
      <c r="O6" s="14"/>
      <c r="P6" s="121">
        <v>0.42708000000000002</v>
      </c>
      <c r="Q6" s="121">
        <v>3.9019999999999999E-2</v>
      </c>
      <c r="R6" s="14"/>
      <c r="S6" s="134">
        <f t="shared" ref="S6:T6" si="2">AVERAGE(G4:G10)</f>
        <v>0.1409</v>
      </c>
      <c r="T6" s="135">
        <f t="shared" si="2"/>
        <v>2.5057142857142858E-2</v>
      </c>
      <c r="U6" s="14"/>
      <c r="V6" s="14"/>
      <c r="W6" s="14"/>
      <c r="X6" s="14"/>
      <c r="Y6" s="131"/>
      <c r="Z6" s="14"/>
    </row>
    <row r="7" spans="1:26" ht="15.75" customHeight="1">
      <c r="A7" s="108">
        <v>3.4119999999999998E-2</v>
      </c>
      <c r="B7" s="108">
        <v>1.4200000000000001E-2</v>
      </c>
      <c r="C7" s="5"/>
      <c r="D7" s="121">
        <v>9.2600000000000002E-2</v>
      </c>
      <c r="E7" s="121">
        <v>2.1170000000000001E-2</v>
      </c>
      <c r="F7" s="131"/>
      <c r="G7" s="121">
        <v>0.13436999999999999</v>
      </c>
      <c r="H7" s="121">
        <v>2.4750000000000001E-2</v>
      </c>
      <c r="I7" s="14"/>
      <c r="J7" s="14"/>
      <c r="K7" s="14"/>
      <c r="L7" s="14"/>
      <c r="M7" s="121">
        <v>0.29715000000000003</v>
      </c>
      <c r="N7" s="121">
        <v>3.3750000000000002E-2</v>
      </c>
      <c r="O7" s="14"/>
      <c r="P7" s="121">
        <v>0.50031000000000003</v>
      </c>
      <c r="Q7" s="121">
        <v>4.1570000000000003E-2</v>
      </c>
      <c r="R7" s="14"/>
      <c r="S7" s="134">
        <f t="shared" ref="S7:T7" si="3">AVERAGE(J4:J6)</f>
        <v>0.21742000000000003</v>
      </c>
      <c r="T7" s="135">
        <f t="shared" si="3"/>
        <v>2.9783333333333332E-2</v>
      </c>
      <c r="U7" s="14"/>
      <c r="V7" s="14"/>
      <c r="W7" s="14"/>
      <c r="X7" s="14"/>
      <c r="Y7" s="131"/>
      <c r="Z7" s="14"/>
    </row>
    <row r="8" spans="1:26" ht="15.75" customHeight="1">
      <c r="A8" s="108">
        <v>4.6489999999999997E-2</v>
      </c>
      <c r="B8" s="108">
        <v>1.6070000000000001E-2</v>
      </c>
      <c r="C8" s="5"/>
      <c r="D8" s="121">
        <v>9.8269999999999996E-2</v>
      </c>
      <c r="E8" s="121">
        <v>2.1680000000000001E-2</v>
      </c>
      <c r="F8" s="131"/>
      <c r="G8" s="121">
        <v>0.14874999999999999</v>
      </c>
      <c r="H8" s="121">
        <v>2.5590000000000002E-2</v>
      </c>
      <c r="I8" s="14"/>
      <c r="J8" s="14"/>
      <c r="K8" s="14"/>
      <c r="L8" s="14"/>
      <c r="M8" s="121">
        <v>0.29342000000000001</v>
      </c>
      <c r="N8" s="121">
        <v>3.3579999999999999E-2</v>
      </c>
      <c r="O8" s="14"/>
      <c r="P8" s="121">
        <v>0.50031000000000003</v>
      </c>
      <c r="Q8" s="121">
        <v>4.1570000000000003E-2</v>
      </c>
      <c r="R8" s="14"/>
      <c r="S8" s="134">
        <f t="shared" ref="S8:T8" si="4">AVERAGE(M4:M17)</f>
        <v>0.33096142857142857</v>
      </c>
      <c r="T8" s="135">
        <f t="shared" si="4"/>
        <v>3.5207142857142854E-2</v>
      </c>
      <c r="U8" s="14"/>
      <c r="V8" s="14"/>
      <c r="W8" s="14"/>
      <c r="X8" s="14"/>
      <c r="Y8" s="131"/>
      <c r="Z8" s="14"/>
    </row>
    <row r="9" spans="1:26" ht="15.75" customHeight="1">
      <c r="A9" s="108">
        <v>4.4069999999999998E-2</v>
      </c>
      <c r="B9" s="108">
        <v>1.5730000000000001E-2</v>
      </c>
      <c r="C9" s="5"/>
      <c r="D9" s="121">
        <v>6.7180000000000004E-2</v>
      </c>
      <c r="E9" s="121">
        <v>1.8620000000000001E-2</v>
      </c>
      <c r="F9" s="131"/>
      <c r="G9" s="121">
        <v>0.14385999999999999</v>
      </c>
      <c r="H9" s="121">
        <v>2.5250000000000002E-2</v>
      </c>
      <c r="I9" s="14"/>
      <c r="J9" s="14"/>
      <c r="K9" s="14"/>
      <c r="L9" s="14"/>
      <c r="M9" s="121">
        <v>0.32011000000000001</v>
      </c>
      <c r="N9" s="121">
        <v>3.4770000000000002E-2</v>
      </c>
      <c r="O9" s="14"/>
      <c r="P9" s="121">
        <v>0.44117000000000001</v>
      </c>
      <c r="Q9" s="121">
        <v>3.9530000000000003E-2</v>
      </c>
      <c r="R9" s="14"/>
      <c r="S9" s="134">
        <f t="shared" ref="S9:T9" si="5">AVERAGE(P4:P9)</f>
        <v>0.44773499999999999</v>
      </c>
      <c r="T9" s="135">
        <f t="shared" si="5"/>
        <v>3.9728333333333331E-2</v>
      </c>
      <c r="U9" s="14"/>
      <c r="V9" s="14"/>
      <c r="W9" s="14"/>
      <c r="X9" s="14"/>
      <c r="Y9" s="14"/>
      <c r="Z9" s="14"/>
    </row>
    <row r="10" spans="1:26" ht="15.75" customHeight="1">
      <c r="A10" s="108">
        <v>3.9460000000000002E-2</v>
      </c>
      <c r="B10" s="108">
        <v>1.5049999999999999E-2</v>
      </c>
      <c r="C10" s="5"/>
      <c r="D10" s="121">
        <v>8.7120000000000003E-2</v>
      </c>
      <c r="E10" s="121">
        <v>2.0660000000000001E-2</v>
      </c>
      <c r="F10" s="131"/>
      <c r="G10" s="121">
        <v>0.15124000000000001</v>
      </c>
      <c r="H10" s="121">
        <v>2.5760000000000002E-2</v>
      </c>
      <c r="I10" s="14"/>
      <c r="J10" s="14"/>
      <c r="K10" s="14"/>
      <c r="L10" s="14"/>
      <c r="M10" s="121">
        <v>0.32799</v>
      </c>
      <c r="N10" s="121">
        <v>3.5110000000000002E-2</v>
      </c>
      <c r="O10" s="14"/>
      <c r="P10" s="14"/>
      <c r="Q10" s="14"/>
      <c r="R10" s="14"/>
      <c r="S10" s="5"/>
      <c r="T10" s="14"/>
      <c r="U10" s="14"/>
      <c r="V10" s="14"/>
      <c r="W10" s="14"/>
      <c r="X10" s="14"/>
      <c r="Y10" s="14"/>
      <c r="Z10" s="14"/>
    </row>
    <row r="11" spans="1:26" ht="15.75" customHeight="1">
      <c r="A11" s="108">
        <v>3.9460000000000002E-2</v>
      </c>
      <c r="B11" s="108">
        <v>1.5049999999999999E-2</v>
      </c>
      <c r="C11" s="5"/>
      <c r="D11" s="131"/>
      <c r="E11" s="131"/>
      <c r="F11" s="131"/>
      <c r="G11" s="14"/>
      <c r="H11" s="14"/>
      <c r="I11" s="14"/>
      <c r="J11" s="14"/>
      <c r="K11" s="14"/>
      <c r="L11" s="14"/>
      <c r="M11" s="121">
        <v>0.37773000000000001</v>
      </c>
      <c r="N11" s="121">
        <v>3.7150000000000002E-2</v>
      </c>
      <c r="O11" s="14"/>
      <c r="P11" s="14"/>
      <c r="Q11" s="14"/>
      <c r="R11" s="14"/>
      <c r="S11" s="5"/>
      <c r="T11" s="14"/>
      <c r="U11" s="14"/>
      <c r="V11" s="14"/>
      <c r="W11" s="14"/>
      <c r="X11" s="14"/>
      <c r="Y11" s="14"/>
      <c r="Z11" s="14"/>
    </row>
    <row r="12" spans="1:26" ht="15.75" customHeight="1">
      <c r="A12" s="122"/>
      <c r="B12" s="122"/>
      <c r="C12" s="122"/>
      <c r="D12" s="131"/>
      <c r="E12" s="136"/>
      <c r="F12" s="136"/>
      <c r="G12" s="14"/>
      <c r="H12" s="14"/>
      <c r="I12" s="14"/>
      <c r="J12" s="14"/>
      <c r="K12" s="14"/>
      <c r="L12" s="14"/>
      <c r="M12" s="121">
        <v>0.3649</v>
      </c>
      <c r="N12" s="121">
        <v>3.6639999999999999E-2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22"/>
      <c r="B13" s="122"/>
      <c r="C13" s="122"/>
      <c r="D13" s="131"/>
      <c r="E13" s="136"/>
      <c r="F13" s="136"/>
      <c r="G13" s="14"/>
      <c r="H13" s="14"/>
      <c r="I13" s="14"/>
      <c r="J13" s="14"/>
      <c r="K13" s="14"/>
      <c r="L13" s="14"/>
      <c r="M13" s="121">
        <v>0.34003</v>
      </c>
      <c r="N13" s="121">
        <v>3.5619999999999999E-2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22"/>
      <c r="B14" s="122"/>
      <c r="C14" s="122"/>
      <c r="D14" s="131"/>
      <c r="E14" s="136"/>
      <c r="F14" s="136"/>
      <c r="G14" s="14"/>
      <c r="H14" s="14"/>
      <c r="I14" s="14"/>
      <c r="J14" s="14"/>
      <c r="K14" s="14"/>
      <c r="L14" s="14"/>
      <c r="M14" s="121">
        <v>0.35233999999999999</v>
      </c>
      <c r="N14" s="121">
        <v>3.6130000000000002E-2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22"/>
      <c r="B15" s="122"/>
      <c r="C15" s="122"/>
      <c r="D15" s="131"/>
      <c r="E15" s="136"/>
      <c r="F15" s="136"/>
      <c r="G15" s="14"/>
      <c r="H15" s="14"/>
      <c r="I15" s="14"/>
      <c r="J15" s="14"/>
      <c r="K15" s="14"/>
      <c r="L15" s="14"/>
      <c r="M15" s="121">
        <v>0.34003</v>
      </c>
      <c r="N15" s="121">
        <v>3.5619999999999999E-2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22"/>
      <c r="B16" s="122"/>
      <c r="C16" s="122"/>
      <c r="D16" s="131"/>
      <c r="E16" s="136"/>
      <c r="F16" s="136"/>
      <c r="G16" s="14"/>
      <c r="H16" s="14"/>
      <c r="I16" s="14"/>
      <c r="J16" s="14"/>
      <c r="K16" s="14"/>
      <c r="L16" s="14"/>
      <c r="M16" s="121">
        <v>0.3649</v>
      </c>
      <c r="N16" s="121">
        <v>3.6639999999999999E-2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22"/>
      <c r="B17" s="122"/>
      <c r="C17" s="122"/>
      <c r="D17" s="131"/>
      <c r="E17" s="136"/>
      <c r="F17" s="136"/>
      <c r="G17" s="14"/>
      <c r="H17" s="14"/>
      <c r="I17" s="14"/>
      <c r="J17" s="14"/>
      <c r="K17" s="14"/>
      <c r="L17" s="14"/>
      <c r="M17" s="121">
        <v>0.34003</v>
      </c>
      <c r="N17" s="121">
        <v>3.5619999999999999E-2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22"/>
      <c r="B18" s="122"/>
      <c r="C18" s="122"/>
      <c r="D18" s="131"/>
      <c r="E18" s="131"/>
      <c r="F18" s="131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22"/>
      <c r="B19" s="122"/>
      <c r="C19" s="122"/>
      <c r="D19" s="131"/>
      <c r="E19" s="131"/>
      <c r="F19" s="131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22"/>
      <c r="B20" s="122"/>
      <c r="C20" s="122"/>
      <c r="D20" s="131"/>
      <c r="E20" s="131"/>
      <c r="F20" s="131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6" t="s">
        <v>135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"/>
      <c r="V21" s="14"/>
      <c r="W21" s="14"/>
      <c r="X21" s="14"/>
      <c r="Y21" s="131"/>
      <c r="Z21" s="14"/>
    </row>
    <row r="22" spans="1:26" ht="15.75" customHeight="1">
      <c r="A22" s="148" t="s">
        <v>126</v>
      </c>
      <c r="B22" s="149"/>
      <c r="C22" s="131"/>
      <c r="D22" s="148" t="s">
        <v>127</v>
      </c>
      <c r="E22" s="149"/>
      <c r="F22" s="131"/>
      <c r="G22" s="148" t="s">
        <v>128</v>
      </c>
      <c r="H22" s="149"/>
      <c r="I22" s="14"/>
      <c r="J22" s="148" t="s">
        <v>129</v>
      </c>
      <c r="K22" s="149"/>
      <c r="L22" s="14"/>
      <c r="M22" s="148" t="s">
        <v>130</v>
      </c>
      <c r="N22" s="149"/>
      <c r="O22" s="14"/>
      <c r="P22" s="150"/>
      <c r="Q22" s="144"/>
      <c r="R22" s="14"/>
      <c r="S22" s="148" t="s">
        <v>132</v>
      </c>
      <c r="T22" s="149"/>
      <c r="U22" s="14"/>
      <c r="V22" s="14"/>
      <c r="W22" s="14"/>
      <c r="X22" s="14"/>
      <c r="Y22" s="131"/>
      <c r="Z22" s="14"/>
    </row>
    <row r="23" spans="1:26" ht="15.75" customHeight="1">
      <c r="A23" s="132" t="s">
        <v>3</v>
      </c>
      <c r="B23" s="132" t="s">
        <v>1</v>
      </c>
      <c r="C23" s="131"/>
      <c r="D23" s="132" t="s">
        <v>3</v>
      </c>
      <c r="E23" s="132" t="s">
        <v>1</v>
      </c>
      <c r="F23" s="131"/>
      <c r="G23" s="132" t="s">
        <v>3</v>
      </c>
      <c r="H23" s="132" t="s">
        <v>1</v>
      </c>
      <c r="I23" s="14"/>
      <c r="J23" s="132" t="s">
        <v>3</v>
      </c>
      <c r="K23" s="132" t="s">
        <v>1</v>
      </c>
      <c r="L23" s="14"/>
      <c r="M23" s="132" t="s">
        <v>3</v>
      </c>
      <c r="N23" s="132" t="s">
        <v>1</v>
      </c>
      <c r="O23" s="14"/>
      <c r="P23" s="131"/>
      <c r="Q23" s="131"/>
      <c r="R23" s="14"/>
      <c r="S23" s="133" t="s">
        <v>133</v>
      </c>
      <c r="T23" s="132" t="s">
        <v>134</v>
      </c>
      <c r="U23" s="14"/>
      <c r="V23" s="14"/>
      <c r="W23" s="14"/>
      <c r="X23" s="14"/>
      <c r="Y23" s="131"/>
      <c r="Z23" s="14"/>
    </row>
    <row r="24" spans="1:26" ht="15.75" customHeight="1">
      <c r="A24" s="121">
        <v>0.20285</v>
      </c>
      <c r="B24" s="121">
        <v>1.6580000000000001E-2</v>
      </c>
      <c r="C24" s="5"/>
      <c r="D24" s="121">
        <v>0.28394999999999998</v>
      </c>
      <c r="E24" s="121">
        <v>2.0660000000000001E-2</v>
      </c>
      <c r="F24" s="131"/>
      <c r="G24" s="121">
        <v>0.36294999999999999</v>
      </c>
      <c r="H24" s="121">
        <v>2.4230000000000002E-2</v>
      </c>
      <c r="I24" s="14"/>
      <c r="J24" s="121">
        <v>0.51049999999999995</v>
      </c>
      <c r="K24" s="121">
        <v>3.0179999999999998E-2</v>
      </c>
      <c r="L24" s="14"/>
      <c r="M24" s="121">
        <v>0.52485000000000004</v>
      </c>
      <c r="N24" s="121">
        <v>3.8690000000000002E-2</v>
      </c>
      <c r="O24" s="14"/>
      <c r="P24" s="122"/>
      <c r="Q24" s="122"/>
      <c r="R24" s="14"/>
      <c r="S24" s="134">
        <f t="shared" ref="S24:T24" si="6">AVERAGE(A24:A31)</f>
        <v>0.17700999999999997</v>
      </c>
      <c r="T24" s="137">
        <f t="shared" si="6"/>
        <v>1.5134999999999999E-2</v>
      </c>
      <c r="U24" s="14"/>
      <c r="V24" s="14"/>
      <c r="W24" s="14"/>
      <c r="X24" s="14"/>
      <c r="Y24" s="131"/>
      <c r="Z24" s="14"/>
    </row>
    <row r="25" spans="1:26" ht="15.75" customHeight="1">
      <c r="A25" s="121">
        <v>0.20285</v>
      </c>
      <c r="B25" s="121">
        <v>1.6580000000000001E-2</v>
      </c>
      <c r="C25" s="5"/>
      <c r="D25" s="121">
        <v>0.32819999999999999</v>
      </c>
      <c r="E25" s="121">
        <v>2.2700000000000001E-2</v>
      </c>
      <c r="F25" s="131"/>
      <c r="G25" s="121">
        <v>0.39901999999999999</v>
      </c>
      <c r="H25" s="121">
        <v>2.5760000000000002E-2</v>
      </c>
      <c r="I25" s="14"/>
      <c r="J25" s="121">
        <v>0.51049999999999995</v>
      </c>
      <c r="K25" s="121">
        <v>3.0179999999999998E-2</v>
      </c>
      <c r="L25" s="14"/>
      <c r="M25" s="121">
        <v>0.61790999999999996</v>
      </c>
      <c r="N25" s="121">
        <v>3.4090000000000002E-2</v>
      </c>
      <c r="O25" s="14"/>
      <c r="P25" s="122"/>
      <c r="Q25" s="122"/>
      <c r="R25" s="14"/>
      <c r="S25" s="134">
        <f t="shared" ref="S25:T25" si="7">AVERAGE(D24:D30)</f>
        <v>0.29809714285714284</v>
      </c>
      <c r="T25" s="137">
        <f t="shared" si="7"/>
        <v>2.1315714285714289E-2</v>
      </c>
      <c r="U25" s="14"/>
      <c r="V25" s="14"/>
      <c r="W25" s="14"/>
      <c r="X25" s="14"/>
      <c r="Y25" s="131"/>
      <c r="Z25" s="14"/>
    </row>
    <row r="26" spans="1:26" ht="15.75" customHeight="1">
      <c r="A26" s="121">
        <v>0.19342999999999999</v>
      </c>
      <c r="B26" s="121">
        <v>1.6070000000000001E-2</v>
      </c>
      <c r="C26" s="5"/>
      <c r="D26" s="121">
        <v>0.28394999999999998</v>
      </c>
      <c r="E26" s="121">
        <v>2.0660000000000001E-2</v>
      </c>
      <c r="F26" s="131"/>
      <c r="G26" s="121">
        <v>0.39495000000000002</v>
      </c>
      <c r="H26" s="121">
        <v>2.5590000000000002E-2</v>
      </c>
      <c r="I26" s="14"/>
      <c r="J26" s="121">
        <v>0.49708999999999998</v>
      </c>
      <c r="K26" s="121">
        <v>2.9669999999999998E-2</v>
      </c>
      <c r="L26" s="14"/>
      <c r="M26" s="138"/>
      <c r="N26" s="138"/>
      <c r="O26" s="14"/>
      <c r="P26" s="122"/>
      <c r="Q26" s="122"/>
      <c r="R26" s="14"/>
      <c r="S26" s="134">
        <f t="shared" ref="S26:T26" si="8">AVERAGE(G24:G30)</f>
        <v>0.3904057142857143</v>
      </c>
      <c r="T26" s="137">
        <f t="shared" si="8"/>
        <v>2.5395714285714289E-2</v>
      </c>
      <c r="U26" s="14"/>
      <c r="V26" s="14"/>
      <c r="W26" s="14"/>
      <c r="X26" s="14"/>
      <c r="Y26" s="131"/>
      <c r="Z26" s="14"/>
    </row>
    <row r="27" spans="1:26" ht="15.75" customHeight="1">
      <c r="A27" s="121">
        <v>0.16911999999999999</v>
      </c>
      <c r="B27" s="121">
        <v>1.4710000000000001E-2</v>
      </c>
      <c r="C27" s="5"/>
      <c r="D27" s="121">
        <v>0.30576999999999999</v>
      </c>
      <c r="E27" s="121">
        <v>2.1680000000000001E-2</v>
      </c>
      <c r="F27" s="131"/>
      <c r="G27" s="121">
        <v>0.39901999999999999</v>
      </c>
      <c r="H27" s="121">
        <v>2.5760000000000002E-2</v>
      </c>
      <c r="I27" s="14"/>
      <c r="J27" s="121">
        <v>0.51049999999999995</v>
      </c>
      <c r="K27" s="121">
        <v>3.0179999999999998E-2</v>
      </c>
      <c r="L27" s="14"/>
      <c r="M27" s="122"/>
      <c r="N27" s="122"/>
      <c r="O27" s="14"/>
      <c r="P27" s="122"/>
      <c r="Q27" s="122"/>
      <c r="R27" s="14"/>
      <c r="S27" s="134">
        <f t="shared" ref="S27:T27" si="9">AVERAGE(J24:J26)</f>
        <v>0.50602999999999998</v>
      </c>
      <c r="T27" s="137">
        <f t="shared" si="9"/>
        <v>3.0009999999999998E-2</v>
      </c>
      <c r="U27" s="14"/>
      <c r="V27" s="14"/>
      <c r="W27" s="14"/>
      <c r="X27" s="14"/>
      <c r="Y27" s="131"/>
      <c r="Z27" s="14"/>
    </row>
    <row r="28" spans="1:26" ht="15.75" customHeight="1">
      <c r="A28" s="121">
        <v>0.16031000000000001</v>
      </c>
      <c r="B28" s="121">
        <v>1.4200000000000001E-2</v>
      </c>
      <c r="C28" s="5"/>
      <c r="D28" s="121">
        <v>0.30576999999999999</v>
      </c>
      <c r="E28" s="121">
        <v>2.1680000000000001E-2</v>
      </c>
      <c r="F28" s="131"/>
      <c r="G28" s="121">
        <v>0.38685000000000003</v>
      </c>
      <c r="H28" s="121">
        <v>2.5250000000000002E-2</v>
      </c>
      <c r="I28" s="14"/>
      <c r="J28" s="121">
        <v>0.45772000000000002</v>
      </c>
      <c r="K28" s="121">
        <v>2.8139999999999998E-2</v>
      </c>
      <c r="L28" s="14"/>
      <c r="M28" s="122"/>
      <c r="N28" s="122"/>
      <c r="O28" s="14"/>
      <c r="P28" s="122"/>
      <c r="Q28" s="122"/>
      <c r="R28" s="14"/>
      <c r="S28" s="139">
        <f t="shared" ref="S28:T28" si="10">AVERAGE(M24:M37)</f>
        <v>0.57138</v>
      </c>
      <c r="T28" s="140">
        <f t="shared" si="10"/>
        <v>3.6390000000000006E-2</v>
      </c>
      <c r="U28" s="14"/>
      <c r="V28" s="14"/>
      <c r="W28" s="14"/>
      <c r="X28" s="14"/>
      <c r="Y28" s="131"/>
      <c r="Z28" s="14"/>
    </row>
    <row r="29" spans="1:26" ht="14.4">
      <c r="A29" s="121">
        <v>0.15167</v>
      </c>
      <c r="B29" s="121">
        <v>1.3690000000000001E-2</v>
      </c>
      <c r="C29" s="5"/>
      <c r="D29" s="121">
        <v>0.30576999999999999</v>
      </c>
      <c r="E29" s="121">
        <v>2.1680000000000001E-2</v>
      </c>
      <c r="F29" s="131"/>
      <c r="G29" s="121">
        <v>0.38283</v>
      </c>
      <c r="H29" s="121">
        <v>2.5080000000000002E-2</v>
      </c>
      <c r="I29" s="14"/>
      <c r="J29" s="121">
        <v>0.54693000000000003</v>
      </c>
      <c r="K29" s="121">
        <v>3.1539999999999999E-2</v>
      </c>
      <c r="L29" s="14"/>
      <c r="M29" s="122"/>
      <c r="N29" s="122"/>
      <c r="O29" s="14"/>
      <c r="P29" s="122"/>
      <c r="Q29" s="122"/>
      <c r="R29" s="14"/>
      <c r="S29" s="141"/>
      <c r="T29" s="88"/>
      <c r="U29" s="14"/>
      <c r="V29" s="14"/>
      <c r="W29" s="14"/>
      <c r="X29" s="14"/>
      <c r="Y29" s="14"/>
      <c r="Z29" s="14"/>
    </row>
    <row r="30" spans="1:26" ht="14.4">
      <c r="A30" s="121">
        <v>0.18418000000000001</v>
      </c>
      <c r="B30" s="121">
        <v>1.5559999999999999E-2</v>
      </c>
      <c r="C30" s="5"/>
      <c r="D30" s="121">
        <v>0.27327000000000001</v>
      </c>
      <c r="E30" s="121">
        <v>2.0150000000000001E-2</v>
      </c>
      <c r="F30" s="131"/>
      <c r="G30" s="121">
        <v>0.40722000000000003</v>
      </c>
      <c r="H30" s="121">
        <v>2.6100000000000002E-2</v>
      </c>
      <c r="I30" s="14"/>
      <c r="J30" s="121">
        <v>0.52405000000000002</v>
      </c>
      <c r="K30" s="121">
        <v>3.0689999999999999E-2</v>
      </c>
      <c r="L30" s="14"/>
      <c r="M30" s="122"/>
      <c r="N30" s="122"/>
      <c r="O30" s="14"/>
      <c r="P30" s="14"/>
      <c r="Q30" s="14"/>
      <c r="R30" s="14"/>
      <c r="S30" s="5"/>
      <c r="T30" s="14"/>
      <c r="U30" s="14"/>
      <c r="V30" s="14"/>
      <c r="W30" s="14"/>
      <c r="X30" s="14"/>
      <c r="Y30" s="14"/>
      <c r="Z30" s="14"/>
    </row>
    <row r="31" spans="1:26" ht="14.4">
      <c r="A31" s="121">
        <v>0.15167</v>
      </c>
      <c r="B31" s="121">
        <v>1.3690000000000001E-2</v>
      </c>
      <c r="C31" s="5"/>
      <c r="D31" s="121">
        <v>0.27327000000000001</v>
      </c>
      <c r="E31" s="121">
        <v>2.0150000000000001E-2</v>
      </c>
      <c r="F31" s="131"/>
      <c r="G31" s="121">
        <v>0.37483</v>
      </c>
      <c r="H31" s="121">
        <v>2.4740000000000002E-2</v>
      </c>
      <c r="I31" s="14"/>
      <c r="J31" s="121">
        <v>0.49708999999999998</v>
      </c>
      <c r="K31" s="121">
        <v>2.9669999999999998E-2</v>
      </c>
      <c r="L31" s="14"/>
      <c r="M31" s="122"/>
      <c r="N31" s="122"/>
      <c r="O31" s="14"/>
      <c r="P31" s="14"/>
      <c r="Q31" s="14"/>
      <c r="R31" s="14"/>
      <c r="S31" s="5"/>
      <c r="T31" s="14"/>
      <c r="U31" s="14"/>
      <c r="V31" s="14"/>
      <c r="W31" s="14"/>
      <c r="X31" s="14"/>
      <c r="Y31" s="14"/>
      <c r="Z31" s="14"/>
    </row>
    <row r="32" spans="1:26" ht="14.4">
      <c r="A32" s="121">
        <v>0.20285</v>
      </c>
      <c r="B32" s="121">
        <v>1.6580000000000001E-2</v>
      </c>
      <c r="C32" s="122"/>
      <c r="D32" s="121">
        <v>0.28394999999999998</v>
      </c>
      <c r="E32" s="121">
        <v>2.0660000000000001E-2</v>
      </c>
      <c r="F32" s="136"/>
      <c r="G32" s="121">
        <v>0.39901999999999999</v>
      </c>
      <c r="H32" s="121">
        <v>2.5760000000000002E-2</v>
      </c>
      <c r="I32" s="14"/>
      <c r="J32" s="121">
        <v>0.49708999999999998</v>
      </c>
      <c r="K32" s="121">
        <v>2.9669999999999998E-2</v>
      </c>
      <c r="L32" s="14"/>
      <c r="M32" s="122"/>
      <c r="N32" s="122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4.4">
      <c r="A33" s="121">
        <v>0.14319999999999999</v>
      </c>
      <c r="B33" s="121">
        <v>1.3180000000000001E-2</v>
      </c>
      <c r="C33" s="122"/>
      <c r="D33" s="121">
        <v>0.22217999999999999</v>
      </c>
      <c r="E33" s="121">
        <v>1.7600000000000001E-2</v>
      </c>
      <c r="F33" s="136"/>
      <c r="G33" s="121">
        <v>0.38283</v>
      </c>
      <c r="H33" s="121">
        <v>2.5080000000000002E-2</v>
      </c>
      <c r="I33" s="14"/>
      <c r="J33" s="121">
        <v>0.52405000000000002</v>
      </c>
      <c r="K33" s="121">
        <v>3.0689999999999999E-2</v>
      </c>
      <c r="L33" s="14"/>
      <c r="M33" s="122"/>
      <c r="N33" s="122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4.4">
      <c r="A34" s="121">
        <v>0.20285</v>
      </c>
      <c r="B34" s="121">
        <v>1.6580000000000001E-2</v>
      </c>
      <c r="C34" s="122"/>
      <c r="D34" s="121">
        <v>0.21243999999999999</v>
      </c>
      <c r="E34" s="121">
        <v>1.7090000000000001E-2</v>
      </c>
      <c r="F34" s="136"/>
      <c r="G34" s="121">
        <v>0.37085000000000001</v>
      </c>
      <c r="H34" s="121">
        <v>2.4570000000000002E-2</v>
      </c>
      <c r="I34" s="14"/>
      <c r="J34" s="121">
        <v>0.48382999999999998</v>
      </c>
      <c r="K34" s="121">
        <v>2.9159999999999998E-2</v>
      </c>
      <c r="L34" s="14"/>
      <c r="M34" s="122"/>
      <c r="N34" s="122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4.4">
      <c r="A35" s="121">
        <v>0.15167</v>
      </c>
      <c r="B35" s="121">
        <v>1.3690000000000001E-2</v>
      </c>
      <c r="C35" s="122"/>
      <c r="D35" s="121">
        <v>0.29479</v>
      </c>
      <c r="E35" s="121">
        <v>2.1170000000000001E-2</v>
      </c>
      <c r="F35" s="136"/>
      <c r="G35" s="121">
        <v>0.37085000000000001</v>
      </c>
      <c r="H35" s="121">
        <v>2.4570000000000002E-2</v>
      </c>
      <c r="I35" s="14"/>
      <c r="J35" s="121">
        <v>0.49708999999999998</v>
      </c>
      <c r="K35" s="121">
        <v>2.9669999999999998E-2</v>
      </c>
      <c r="L35" s="14"/>
      <c r="M35" s="122"/>
      <c r="N35" s="122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4.4">
      <c r="A36" s="121">
        <v>0.20285</v>
      </c>
      <c r="B36" s="121">
        <v>1.6580000000000001E-2</v>
      </c>
      <c r="C36" s="122"/>
      <c r="D36" s="121">
        <v>0.25235999999999997</v>
      </c>
      <c r="E36" s="121">
        <v>1.9130000000000001E-2</v>
      </c>
      <c r="F36" s="136"/>
      <c r="G36" s="121">
        <v>0.37483</v>
      </c>
      <c r="H36" s="121">
        <v>2.4740000000000002E-2</v>
      </c>
      <c r="I36" s="14"/>
      <c r="J36" s="121">
        <v>2.1170000000000001E-2</v>
      </c>
      <c r="K36" s="121">
        <v>0.29479</v>
      </c>
      <c r="L36" s="14"/>
      <c r="M36" s="122"/>
      <c r="N36" s="122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4.4">
      <c r="A37" s="121">
        <v>0.20285</v>
      </c>
      <c r="B37" s="121">
        <v>1.6580000000000001E-2</v>
      </c>
      <c r="C37" s="122"/>
      <c r="D37" s="121">
        <v>0.30576999999999999</v>
      </c>
      <c r="E37" s="121">
        <v>2.1680000000000001E-2</v>
      </c>
      <c r="F37" s="136"/>
      <c r="G37" s="121">
        <v>0.37085000000000001</v>
      </c>
      <c r="H37" s="121">
        <v>2.4570000000000002E-2</v>
      </c>
      <c r="I37" s="14"/>
      <c r="J37" s="121">
        <v>0.47070000000000001</v>
      </c>
      <c r="K37" s="121">
        <v>2.8649999999999998E-2</v>
      </c>
      <c r="L37" s="14"/>
      <c r="M37" s="122"/>
      <c r="N37" s="122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4">
      <c r="A38" s="121">
        <v>0.16616</v>
      </c>
      <c r="B38" s="121">
        <v>1.4540000000000001E-2</v>
      </c>
      <c r="C38" s="122"/>
      <c r="D38" s="121">
        <v>0.29479</v>
      </c>
      <c r="E38" s="121">
        <v>2.1170000000000001E-2</v>
      </c>
      <c r="F38" s="131"/>
      <c r="G38" s="121">
        <v>0.38283</v>
      </c>
      <c r="H38" s="121">
        <v>2.5080000000000002E-2</v>
      </c>
      <c r="I38" s="14"/>
      <c r="J38" s="121">
        <v>0.52405000000000002</v>
      </c>
      <c r="K38" s="121">
        <v>3.0689999999999999E-2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.4">
      <c r="A39" s="122"/>
      <c r="B39" s="122"/>
      <c r="C39" s="122"/>
      <c r="D39" s="121">
        <v>0.28394999999999998</v>
      </c>
      <c r="E39" s="121">
        <v>2.0660000000000001E-2</v>
      </c>
      <c r="F39" s="131"/>
      <c r="G39" s="121">
        <v>0.39982000000000001</v>
      </c>
      <c r="H39" s="121">
        <v>2.5760000000000002E-2</v>
      </c>
      <c r="I39" s="14"/>
      <c r="J39" s="121">
        <v>0.48382999999999998</v>
      </c>
      <c r="K39" s="121">
        <v>2.9159999999999998E-2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.4">
      <c r="A40" s="122"/>
      <c r="B40" s="122"/>
      <c r="C40" s="122"/>
      <c r="D40" s="121">
        <v>0.25235999999999997</v>
      </c>
      <c r="E40" s="121">
        <v>1.9130000000000001E-2</v>
      </c>
      <c r="F40" s="131"/>
      <c r="G40" s="121">
        <v>0.38283</v>
      </c>
      <c r="H40" s="121">
        <v>2.5080000000000002E-2</v>
      </c>
      <c r="I40" s="14"/>
      <c r="J40" s="121">
        <v>0.52405000000000002</v>
      </c>
      <c r="K40" s="121">
        <v>3.0689999999999999E-2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4.4">
      <c r="A41" s="122"/>
      <c r="B41" s="122"/>
      <c r="C41" s="122"/>
      <c r="D41" s="121">
        <v>0.30576999999999999</v>
      </c>
      <c r="E41" s="121">
        <v>2.1680000000000001E-2</v>
      </c>
      <c r="F41" s="131"/>
      <c r="G41" s="14"/>
      <c r="H41" s="14"/>
      <c r="I41" s="14"/>
      <c r="J41" s="121">
        <v>0.52405000000000002</v>
      </c>
      <c r="K41" s="121">
        <v>3.0689999999999999E-2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4.4">
      <c r="A42" s="122"/>
      <c r="B42" s="122"/>
      <c r="C42" s="122"/>
      <c r="D42" s="121">
        <v>0.29479</v>
      </c>
      <c r="E42" s="121">
        <v>2.1170000000000001E-2</v>
      </c>
      <c r="F42" s="131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.4">
      <c r="A43" s="122"/>
      <c r="B43" s="122"/>
      <c r="C43" s="122"/>
      <c r="D43" s="121">
        <v>0.30576999999999999</v>
      </c>
      <c r="E43" s="121">
        <v>2.1680000000000001E-2</v>
      </c>
      <c r="F43" s="131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.4">
      <c r="A44" s="122"/>
      <c r="B44" s="122"/>
      <c r="C44" s="122"/>
      <c r="D44" s="121">
        <v>0.30576999999999999</v>
      </c>
      <c r="E44" s="121">
        <v>2.1680000000000001E-2</v>
      </c>
      <c r="F44" s="131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4.4">
      <c r="A45" s="122"/>
      <c r="B45" s="122"/>
      <c r="C45" s="122"/>
      <c r="D45" s="121">
        <v>0.29479</v>
      </c>
      <c r="E45" s="121">
        <v>2.1170000000000001E-2</v>
      </c>
      <c r="F45" s="131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4.4">
      <c r="A46" s="122"/>
      <c r="B46" s="122"/>
      <c r="C46" s="122"/>
      <c r="D46" s="121">
        <v>0.27327000000000001</v>
      </c>
      <c r="E46" s="121">
        <v>2.0150000000000001E-2</v>
      </c>
      <c r="F46" s="131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4.4">
      <c r="A47" s="122"/>
      <c r="B47" s="122"/>
      <c r="C47" s="122"/>
      <c r="D47" s="121">
        <v>0.29479</v>
      </c>
      <c r="E47" s="121">
        <v>2.1170000000000001E-2</v>
      </c>
      <c r="F47" s="131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.4">
      <c r="A48" s="122"/>
      <c r="B48" s="122"/>
      <c r="C48" s="122"/>
      <c r="D48" s="131"/>
      <c r="E48" s="131"/>
      <c r="F48" s="131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3.2">
      <c r="A49" s="122"/>
      <c r="B49" s="122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2">
      <c r="A50" s="122"/>
      <c r="B50" s="12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.2">
      <c r="A51" s="122"/>
      <c r="B51" s="12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.2">
      <c r="A52" s="122"/>
      <c r="B52" s="122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.2">
      <c r="A53" s="122"/>
      <c r="B53" s="12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.2">
      <c r="A54" s="122"/>
      <c r="B54" s="122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.2">
      <c r="A55" s="122"/>
      <c r="B55" s="122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.2">
      <c r="A56" s="122"/>
      <c r="B56" s="12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.2">
      <c r="A57" s="122"/>
      <c r="B57" s="12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.2">
      <c r="A58" s="142"/>
      <c r="B58" s="142"/>
    </row>
    <row r="59" spans="1:26" ht="13.2">
      <c r="A59" s="142"/>
      <c r="B59" s="142"/>
    </row>
    <row r="60" spans="1:26" ht="13.2">
      <c r="A60" s="142"/>
      <c r="B60" s="142"/>
    </row>
    <row r="61" spans="1:26" ht="13.2">
      <c r="A61" s="142"/>
      <c r="B61" s="142"/>
    </row>
    <row r="62" spans="1:26" ht="13.2">
      <c r="A62" s="142"/>
      <c r="B62" s="142"/>
    </row>
    <row r="63" spans="1:26" ht="13.2">
      <c r="A63" s="142"/>
      <c r="B63" s="142"/>
    </row>
    <row r="64" spans="1:26" ht="13.2">
      <c r="A64" s="142"/>
      <c r="B64" s="142"/>
    </row>
    <row r="65" spans="1:2" ht="13.2">
      <c r="A65" s="142"/>
      <c r="B65" s="142"/>
    </row>
    <row r="66" spans="1:2" ht="13.2">
      <c r="A66" s="142"/>
      <c r="B66" s="142"/>
    </row>
    <row r="67" spans="1:2" ht="13.2">
      <c r="A67" s="142"/>
      <c r="B67" s="142"/>
    </row>
    <row r="68" spans="1:2" ht="13.2">
      <c r="A68" s="142"/>
      <c r="B68" s="142"/>
    </row>
    <row r="69" spans="1:2" ht="13.2">
      <c r="A69" s="142"/>
      <c r="B69" s="142"/>
    </row>
    <row r="70" spans="1:2" ht="13.2">
      <c r="A70" s="142"/>
      <c r="B70" s="142"/>
    </row>
    <row r="71" spans="1:2" ht="13.2">
      <c r="A71" s="142"/>
      <c r="B71" s="142"/>
    </row>
    <row r="72" spans="1:2" ht="13.2">
      <c r="A72" s="142"/>
      <c r="B72" s="142"/>
    </row>
    <row r="73" spans="1:2" ht="13.2">
      <c r="A73" s="142"/>
      <c r="B73" s="142"/>
    </row>
    <row r="74" spans="1:2" ht="13.2">
      <c r="A74" s="142"/>
      <c r="B74" s="142"/>
    </row>
    <row r="75" spans="1:2" ht="13.2">
      <c r="A75" s="142"/>
      <c r="B75" s="142"/>
    </row>
    <row r="76" spans="1:2" ht="13.2">
      <c r="A76" s="142"/>
      <c r="B76" s="142"/>
    </row>
    <row r="77" spans="1:2" ht="13.2">
      <c r="A77" s="142"/>
      <c r="B77" s="142"/>
    </row>
    <row r="78" spans="1:2" ht="13.2">
      <c r="A78" s="142"/>
      <c r="B78" s="142"/>
    </row>
    <row r="79" spans="1:2" ht="13.2">
      <c r="A79" s="142"/>
      <c r="B79" s="142"/>
    </row>
    <row r="80" spans="1:2" ht="13.2">
      <c r="A80" s="142"/>
      <c r="B80" s="142"/>
    </row>
    <row r="81" spans="1:2" ht="13.2">
      <c r="A81" s="142"/>
      <c r="B81" s="142"/>
    </row>
    <row r="82" spans="1:2" ht="13.2">
      <c r="A82" s="142"/>
      <c r="B82" s="142"/>
    </row>
    <row r="83" spans="1:2" ht="13.2">
      <c r="A83" s="142"/>
      <c r="B83" s="142"/>
    </row>
    <row r="84" spans="1:2" ht="13.2">
      <c r="A84" s="142"/>
      <c r="B84" s="142"/>
    </row>
    <row r="85" spans="1:2" ht="13.2">
      <c r="A85" s="142"/>
      <c r="B85" s="142"/>
    </row>
    <row r="86" spans="1:2" ht="13.2">
      <c r="A86" s="142"/>
      <c r="B86" s="142"/>
    </row>
    <row r="87" spans="1:2" ht="13.2">
      <c r="A87" s="142"/>
      <c r="B87" s="142"/>
    </row>
    <row r="88" spans="1:2" ht="13.2">
      <c r="A88" s="142"/>
      <c r="B88" s="142"/>
    </row>
    <row r="89" spans="1:2" ht="13.2">
      <c r="A89" s="142"/>
      <c r="B89" s="142"/>
    </row>
    <row r="90" spans="1:2" ht="13.2">
      <c r="A90" s="142"/>
      <c r="B90" s="142"/>
    </row>
    <row r="91" spans="1:2" ht="13.2">
      <c r="A91" s="142"/>
      <c r="B91" s="142"/>
    </row>
    <row r="92" spans="1:2" ht="13.2">
      <c r="A92" s="142"/>
      <c r="B92" s="142"/>
    </row>
    <row r="93" spans="1:2" ht="13.2">
      <c r="A93" s="142"/>
      <c r="B93" s="142"/>
    </row>
    <row r="94" spans="1:2" ht="13.2">
      <c r="A94" s="142"/>
      <c r="B94" s="142"/>
    </row>
    <row r="95" spans="1:2" ht="13.2">
      <c r="A95" s="142"/>
      <c r="B95" s="142"/>
    </row>
    <row r="96" spans="1:2" ht="13.2">
      <c r="A96" s="142"/>
      <c r="B96" s="142"/>
    </row>
    <row r="97" spans="1:2" ht="13.2">
      <c r="A97" s="142"/>
      <c r="B97" s="142"/>
    </row>
    <row r="98" spans="1:2" ht="13.2">
      <c r="A98" s="142"/>
      <c r="B98" s="142"/>
    </row>
    <row r="99" spans="1:2" ht="13.2">
      <c r="A99" s="142"/>
      <c r="B99" s="142"/>
    </row>
    <row r="100" spans="1:2" ht="13.2">
      <c r="A100" s="142"/>
      <c r="B100" s="142"/>
    </row>
    <row r="101" spans="1:2" ht="13.2">
      <c r="A101" s="142"/>
      <c r="B101" s="142"/>
    </row>
    <row r="102" spans="1:2" ht="13.2">
      <c r="A102" s="142"/>
      <c r="B102" s="142"/>
    </row>
    <row r="103" spans="1:2" ht="13.2">
      <c r="A103" s="142"/>
      <c r="B103" s="142"/>
    </row>
    <row r="104" spans="1:2" ht="13.2">
      <c r="A104" s="142"/>
      <c r="B104" s="142"/>
    </row>
    <row r="105" spans="1:2" ht="13.2">
      <c r="A105" s="142"/>
      <c r="B105" s="142"/>
    </row>
    <row r="106" spans="1:2" ht="13.2">
      <c r="A106" s="142"/>
      <c r="B106" s="142"/>
    </row>
    <row r="107" spans="1:2" ht="13.2">
      <c r="A107" s="142"/>
      <c r="B107" s="142"/>
    </row>
    <row r="108" spans="1:2" ht="13.2">
      <c r="A108" s="142"/>
      <c r="B108" s="142"/>
    </row>
    <row r="109" spans="1:2" ht="13.2">
      <c r="A109" s="142"/>
      <c r="B109" s="142"/>
    </row>
    <row r="110" spans="1:2" ht="13.2">
      <c r="A110" s="142"/>
      <c r="B110" s="142"/>
    </row>
  </sheetData>
  <mergeCells count="16">
    <mergeCell ref="P22:Q22"/>
    <mergeCell ref="S22:T22"/>
    <mergeCell ref="S2:T2"/>
    <mergeCell ref="A21:T21"/>
    <mergeCell ref="A22:B22"/>
    <mergeCell ref="D22:E22"/>
    <mergeCell ref="G22:H22"/>
    <mergeCell ref="J22:K22"/>
    <mergeCell ref="M22:N22"/>
    <mergeCell ref="A1:T1"/>
    <mergeCell ref="A2:B2"/>
    <mergeCell ref="D2:E2"/>
    <mergeCell ref="G2:H2"/>
    <mergeCell ref="J2:K2"/>
    <mergeCell ref="M2:N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débits expérimentaux</vt:lpstr>
      <vt:lpstr>débits théoriques</vt:lpstr>
      <vt:lpstr>débits_résultats_expérimentaux</vt:lpstr>
      <vt:lpstr>débits_expérimentaux_sans_deb_u</vt:lpstr>
      <vt:lpstr>Copie de débits_expérimentaux_s</vt:lpstr>
      <vt:lpstr>débits expérimentaux_avec_deb_u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bastide</cp:lastModifiedBy>
  <dcterms:modified xsi:type="dcterms:W3CDTF">2023-06-14T13:05:12Z</dcterms:modified>
</cp:coreProperties>
</file>