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senvolvimento\Desktop\Avaliação Excel\"/>
    </mc:Choice>
  </mc:AlternateContent>
  <xr:revisionPtr revIDLastSave="0" documentId="13_ncr:1_{55040C22-24B2-486B-8411-41FF73A6A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ividade2" sheetId="1" r:id="rId1"/>
  </sheets>
  <calcPr calcId="191029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D16" i="1"/>
  <c r="J3" i="1"/>
  <c r="I8" i="1"/>
  <c r="I7" i="1"/>
  <c r="I6" i="1"/>
  <c r="I5" i="1"/>
  <c r="I4" i="1"/>
  <c r="I3" i="1"/>
  <c r="D18" i="1"/>
  <c r="M4" i="1" a="1"/>
  <c r="M4" i="1" s="1"/>
  <c r="M5" i="1" a="1"/>
  <c r="M5" i="1" s="1"/>
  <c r="M6" i="1" a="1"/>
  <c r="M6" i="1" s="1"/>
  <c r="L3" i="1"/>
  <c r="L4" i="1"/>
  <c r="L5" i="1"/>
  <c r="L6" i="1"/>
  <c r="L7" i="1"/>
  <c r="M7" i="1" s="1" a="1"/>
  <c r="M7" i="1" s="1"/>
  <c r="L8" i="1"/>
  <c r="M8" i="1" s="1" a="1"/>
  <c r="M8" i="1" s="1"/>
  <c r="D19" i="1" s="1"/>
  <c r="K3" i="1"/>
  <c r="K4" i="1"/>
  <c r="K5" i="1"/>
  <c r="K6" i="1"/>
  <c r="K7" i="1"/>
  <c r="K8" i="1"/>
  <c r="J4" i="1"/>
  <c r="J5" i="1"/>
  <c r="J6" i="1"/>
  <c r="J7" i="1"/>
  <c r="J8" i="1"/>
  <c r="D17" i="1" l="1"/>
  <c r="L9" i="1"/>
  <c r="L10" i="1"/>
  <c r="L11" i="1"/>
  <c r="L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<sst xmlns="http://schemas.openxmlformats.org/spreadsheetml/2006/main" count="79" uniqueCount="56">
  <si>
    <t>Tabela de automóveis</t>
  </si>
  <si>
    <t>Placa</t>
  </si>
  <si>
    <t>XDF5487</t>
  </si>
  <si>
    <t>XSD8A78</t>
  </si>
  <si>
    <t>SDF7897</t>
  </si>
  <si>
    <t>SDF7985</t>
  </si>
  <si>
    <t>KJG4567</t>
  </si>
  <si>
    <t>KDF9877</t>
  </si>
  <si>
    <t>HHH8977</t>
  </si>
  <si>
    <t>HFD9878</t>
  </si>
  <si>
    <t>SDF7898</t>
  </si>
  <si>
    <t>DFG8987</t>
  </si>
  <si>
    <t>Vendedores</t>
  </si>
  <si>
    <t>Código</t>
  </si>
  <si>
    <t>Nome</t>
  </si>
  <si>
    <t>Tipo</t>
  </si>
  <si>
    <t>Total Comissão</t>
  </si>
  <si>
    <t>Comissões</t>
  </si>
  <si>
    <t>Mariana</t>
  </si>
  <si>
    <t>Juliana</t>
  </si>
  <si>
    <t>Marcelo</t>
  </si>
  <si>
    <t>Julia</t>
  </si>
  <si>
    <t>Classe A</t>
  </si>
  <si>
    <t>Classe B</t>
  </si>
  <si>
    <t>Carros Vendidos</t>
  </si>
  <si>
    <t>Código Vendedor</t>
  </si>
  <si>
    <t>Nome Vendedor</t>
  </si>
  <si>
    <t>Marca</t>
  </si>
  <si>
    <t>Modelo</t>
  </si>
  <si>
    <t>Valor</t>
  </si>
  <si>
    <t>Comissão</t>
  </si>
  <si>
    <t>Totais</t>
  </si>
  <si>
    <t>Media</t>
  </si>
  <si>
    <t>Mais Caro</t>
  </si>
  <si>
    <t>Mais Barato</t>
  </si>
  <si>
    <t>Ano</t>
  </si>
  <si>
    <t>Pálio</t>
  </si>
  <si>
    <t>Gol</t>
  </si>
  <si>
    <t>Onix</t>
  </si>
  <si>
    <t>Uno</t>
  </si>
  <si>
    <t>Golf</t>
  </si>
  <si>
    <t>S10</t>
  </si>
  <si>
    <t>Sandero</t>
  </si>
  <si>
    <t>Toro</t>
  </si>
  <si>
    <t>A3</t>
  </si>
  <si>
    <t>Fox</t>
  </si>
  <si>
    <t>Fiat</t>
  </si>
  <si>
    <t>VW</t>
  </si>
  <si>
    <t>Chevrolet</t>
  </si>
  <si>
    <t>Audi</t>
  </si>
  <si>
    <t>Renaut</t>
  </si>
  <si>
    <t>Coluna1</t>
  </si>
  <si>
    <t>Coluna2</t>
  </si>
  <si>
    <t>Rótulos de Linha</t>
  </si>
  <si>
    <t>Total Geral</t>
  </si>
  <si>
    <t>Soma de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</si>
</sst>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horizontal="left" vertical="center"/>
    </xf>
    <xf numFmtId="44" fontId="0" fillId="0" borderId="0" xfId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1" xfId="0" applyFill="1" applyBorder="1" applyAlignment="1">
      <alignment horizontal="center" vertical="center"/>
    </xf>
    <xf numFmtId="44" fontId="0" fillId="6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44" fontId="0" fillId="7" borderId="4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4" fontId="0" fillId="6" borderId="4" xfId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44" fontId="0" fillId="7" borderId="6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[AtividadeB.xlsx]Atividade2!Tabela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Comissão</a:t>
            </a:r>
            <a:r>
              <a:rPr lang="en-US" baseline="0"/>
              <a:t> total por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Atividade2!$B$22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Atividade2!$A$23:$A$27</c:f>
              <c:strCache>
                <c:ptCount val="4"/>
                <c:pt idx="0">
                  <c:v>Julia</c:v>
                </c:pt>
                <c:pt idx="1">
                  <c:v>Juliana</c:v>
                </c:pt>
                <c:pt idx="2">
                  <c:v>Marcelo</c:v>
                </c:pt>
                <c:pt idx="3">
                  <c:v>Mariana</c:v>
                </c:pt>
              </c:strCache>
            </c:strRef>
          </c:cat>
          <c:val>
            <c:numRef>
              <c:f>Atividade2!$B$23:$B$27</c:f>
              <c:numCache>
                <c:formatCode>General</c:formatCode>
                <c:ptCount val="4"/>
                <c:pt idx="0">
                  <c:v>4750</c:v>
                </c:pt>
                <c:pt idx="1">
                  <c:v>11200</c:v>
                </c:pt>
                <c:pt idx="2">
                  <c:v>1390</c:v>
                </c:pt>
                <c:pt idx="3">
                  <c:v>7510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7-4FB1-A9AC-01663884AE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92261296"/>
        <c:axId val="992256304"/>
      </c:barChart>
      <c:catAx>
        <c:axId val="99226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2256304"/>
        <c:crosses val="autoZero"/>
        <c:auto val="1"/>
        <c:lblAlgn val="ctr"/>
        <c:lblOffset val="100"/>
        <c:noMultiLvlLbl val="0"/>
      </c:catAx>
      <c:valAx>
        <c:axId val="992256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9226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962025</xdr:colOff>
      <xdr:row>16</xdr:row>
      <xdr:rowOff>147637</xdr:rowOff>
    </xdr:from>
    <xdr:to>
      <xdr:col>11</xdr:col>
      <xdr:colOff>676275</xdr:colOff>
      <xdr:row>31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ADE039B-8BEE-84AF-40CB-29E11C80E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envolvimento" refreshedDate="44721.418253703705" createdVersion="8" refreshedVersion="8" minRefreshableVersion="3" recordCount="6" xr:uid="{8F81859E-2C45-451E-94EE-16D964284181}">
  <cacheSource type="worksheet">
    <worksheetSource name="Tabela11"/>
  </cacheSource>
  <cacheFields count="7">
    <cacheField name="Placa" numFmtId="0">
      <sharedItems/>
    </cacheField>
    <cacheField name="Código Vendedor" numFmtId="0">
      <sharedItems containsSemiMixedTypes="0" containsString="0" containsNumber="1" containsInteger="1" minValue="1" maxValue="4"/>
    </cacheField>
    <cacheField name="Nome Vendedor" numFmtId="0">
      <sharedItems count="4">
        <s v="Juliana"/>
        <s v="Mariana"/>
        <s v="Marcelo"/>
        <s v="Julia"/>
      </sharedItems>
    </cacheField>
    <cacheField name="Marca" numFmtId="0">
      <sharedItems/>
    </cacheField>
    <cacheField name="Modelo" numFmtId="0">
      <sharedItems/>
    </cacheField>
    <cacheField name="Valor" numFmtId="44">
      <sharedItems containsSemiMixedTypes="0" containsString="0" containsNumber="1" containsInteger="1" minValue="17000" maxValue="95000"/>
    </cacheField>
    <cacheField name="Comissão" numFmtId="44">
      <sharedItems containsSemiMixedTypes="0" containsString="0" containsNumber="1" containsInteger="1" minValue="1390" maxValue="9500" count="6">
        <n v="1700"/>
        <n v="4580"/>
        <n v="1390"/>
        <n v="2930"/>
        <n v="9500"/>
        <n v="47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XDF5487"/>
    <n v="2"/>
    <x v="0"/>
    <s v="Fiat"/>
    <s v="Pálio"/>
    <n v="17000"/>
    <x v="0"/>
  </r>
  <r>
    <s v="SDF7897"/>
    <n v="1"/>
    <x v="1"/>
    <s v="Chevrolet"/>
    <s v="Onix"/>
    <n v="45800"/>
    <x v="1"/>
  </r>
  <r>
    <s v="KJG4567"/>
    <n v="3"/>
    <x v="2"/>
    <s v="VW"/>
    <s v="Golf"/>
    <n v="27800"/>
    <x v="2"/>
  </r>
  <r>
    <s v="KDF9877"/>
    <n v="1"/>
    <x v="1"/>
    <s v="Chevrolet"/>
    <s v="S10"/>
    <n v="29300"/>
    <x v="3"/>
  </r>
  <r>
    <s v="HFD9878"/>
    <n v="2"/>
    <x v="0"/>
    <s v="Fiat"/>
    <s v="Toro"/>
    <n v="95000"/>
    <x v="4"/>
  </r>
  <r>
    <s v="HFD9878"/>
    <n v="4"/>
    <x v="3"/>
    <s v="Fiat"/>
    <s v="Toro"/>
    <n v="9500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29FE13-F6A3-4033-96F2-2BD2686EF2F6}" name="Tabela Dinâmica4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2:B27" firstHeaderRow="1" firstDataRow="1" firstDataCol="1"/>
  <pivotFields count="7"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numFmtId="44" showAll="0"/>
    <pivotField dataField="1" numFmtId="44" showAll="0">
      <items count="7">
        <item x="2"/>
        <item x="0"/>
        <item x="3"/>
        <item x="1"/>
        <item x="5"/>
        <item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Comissão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8A9769-4158-4AF3-AF87-8426DB9695E6}" name="Tabela10" displayName="Tabela10" ref="A2:E12" totalsRowShown="0" headerRowDxfId="17" dataDxfId="18">
  <autoFilter ref="A2:E12" xr:uid="{368A9769-4158-4AF3-AF87-8426DB9695E6}"/>
  <tableColumns count="5">
    <tableColumn id="1" xr3:uid="{BEC9B07F-4F74-42A1-96D5-39AECA37A7C2}" name="Placa" dataDxfId="23"/>
    <tableColumn id="2" xr3:uid="{7320A44E-E0D6-48FC-89C7-0225F7613E36}" name="Marca" dataDxfId="22"/>
    <tableColumn id="3" xr3:uid="{EDA0D2E4-6A07-4559-84F1-3AA16A3721D9}" name="Modelo" dataDxfId="21"/>
    <tableColumn id="4" xr3:uid="{33CE1553-A8AA-4CEB-BDA7-EBA7AF055A77}" name="Ano" dataDxfId="20" dataCellStyle="Moeda"/>
    <tableColumn id="5" xr3:uid="{9EF3D81D-0CD0-450C-90AC-09CC7C332DDB}" name="Valor" dataDxfId="19" dataCellStyle="Moe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1D9-D3F9-40F7-B5F6-0076D0B0E373}" name="Tabela11" displayName="Tabela11" ref="G2:M8" totalsRowShown="0" headerRowDxfId="9" dataDxfId="8">
  <autoFilter ref="G2:M8" xr:uid="{CFD0A1D9-D3F9-40F7-B5F6-0076D0B0E373}"/>
  <tableColumns count="7">
    <tableColumn id="1" xr3:uid="{43EDD7BE-CBF8-43BA-9831-12F56734CABF}" name="Placa" dataDxfId="7"/>
    <tableColumn id="2" xr3:uid="{BB26A948-978D-4C0C-9A0A-272909DCCC61}" name="Código Vendedor" dataDxfId="6"/>
    <tableColumn id="3" xr3:uid="{B4BAA0F7-C31B-4AAF-951B-2F92EC94C841}" name="Nome Vendedor" dataDxfId="5">
      <calculatedColumnFormula>VLOOKUP($H$3:$H$8,$A$16:$C$19,2,)</calculatedColumnFormula>
    </tableColumn>
    <tableColumn id="4" xr3:uid="{10A3B93B-C3D0-497C-9755-F75D562B18F5}" name="Marca" dataDxfId="4">
      <calculatedColumnFormula>VLOOKUP(G3:G8,A3:E12,2,FALSE)</calculatedColumnFormula>
    </tableColumn>
    <tableColumn id="5" xr3:uid="{C5B81871-B9F0-4888-81B5-B1548087F1B9}" name="Modelo" dataDxfId="3">
      <calculatedColumnFormula>VLOOKUP(G3:G8,A3:E12,3,FALSE)</calculatedColumnFormula>
    </tableColumn>
    <tableColumn id="6" xr3:uid="{3E4631DD-C280-4AE9-AEAA-7C809BE138E7}" name="Valor" dataDxfId="2" dataCellStyle="Moeda">
      <calculatedColumnFormula>VLOOKUP(G3:G8,A3:E12,5,FALSE)</calculatedColumnFormula>
    </tableColumn>
    <tableColumn id="7" xr3:uid="{2A857115-0EA7-420A-AE16-98A172740490}" name="Comissão" dataDxfId="1" dataCellStyle="Moeda">
      <calculatedColumnFormula array="1">_xlfn.IFS(H3=$A$16,L3*10%,H3=$A$17,L3*10%,H3=$A$18,L3*5%,H3=$A$19,L3*5%)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96DA18-3CA1-4AF3-9D59-F0DB398D2DE0}" name="Tabela12" displayName="Tabela12" ref="A15:D19" totalsRowShown="0" headerRowDxfId="12" dataDxfId="13">
  <autoFilter ref="A15:D19" xr:uid="{7396DA18-3CA1-4AF3-9D59-F0DB398D2DE0}"/>
  <tableColumns count="4">
    <tableColumn id="1" xr3:uid="{D7B362B0-19D9-4A03-951D-FF79C3020AFA}" name="Código" dataDxfId="16"/>
    <tableColumn id="2" xr3:uid="{3F0675C1-FA3E-4030-A186-E2E23B3C237B}" name="Nome" dataDxfId="15"/>
    <tableColumn id="3" xr3:uid="{7024DFD5-69E9-43A3-8E71-5A12DC14C7D6}" name="Tipo" dataDxfId="14"/>
    <tableColumn id="4" xr3:uid="{42B739C1-F01C-4E17-853B-790E6872E235}" name="Total Comissão" dataDxfId="0" dataCellStyle="Moeda">
      <calculatedColumnFormula>SUMIF($I$3:$I$8,B16,$M$3:$M$8)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09C582-2102-4286-94A2-C499CE09A3CF}" name="Tabela13" displayName="Tabela13" ref="F16:G18" totalsRowShown="0">
  <autoFilter ref="F16:G18" xr:uid="{CA09C582-2102-4286-94A2-C499CE09A3CF}"/>
  <tableColumns count="2">
    <tableColumn id="1" xr3:uid="{ED291F9A-27C9-4A43-B916-0D4E485B54D0}" name="Coluna1" dataDxfId="11"/>
    <tableColumn id="2" xr3:uid="{884840B1-D8A8-41F8-A21C-92D159636D7A}" name="Coluna2" dataDxfId="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abSelected="1" workbookViewId="0">
      <selection activeCell="M4" sqref="M4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0.85546875" customWidth="1"/>
    <col min="4" max="4" width="16.42578125" style="11" customWidth="1"/>
    <col min="5" max="5" width="22.42578125" style="11" customWidth="1"/>
    <col min="6" max="6" width="11.140625" customWidth="1"/>
    <col min="7" max="7" width="10.28515625" customWidth="1"/>
    <col min="8" max="8" width="18.5703125" customWidth="1"/>
    <col min="9" max="9" width="17.85546875" customWidth="1"/>
    <col min="10" max="10" width="13.5703125" customWidth="1"/>
    <col min="11" max="11" width="22.85546875" customWidth="1"/>
    <col min="12" max="12" width="15" style="11" customWidth="1"/>
    <col min="13" max="13" width="13.7109375" style="11" customWidth="1"/>
  </cols>
  <sheetData>
    <row r="1" spans="1:13" x14ac:dyDescent="0.25">
      <c r="A1" s="6" t="s">
        <v>0</v>
      </c>
      <c r="B1" s="6"/>
      <c r="C1" s="6"/>
      <c r="D1" s="6"/>
      <c r="E1" s="6"/>
      <c r="F1" s="1"/>
      <c r="G1" s="7" t="s">
        <v>24</v>
      </c>
      <c r="H1" s="7"/>
      <c r="I1" s="7"/>
      <c r="J1" s="7"/>
      <c r="K1" s="7"/>
      <c r="L1" s="7"/>
      <c r="M1" s="7"/>
    </row>
    <row r="2" spans="1:13" x14ac:dyDescent="0.25">
      <c r="A2" s="4" t="s">
        <v>1</v>
      </c>
      <c r="B2" s="4" t="s">
        <v>27</v>
      </c>
      <c r="C2" s="4" t="s">
        <v>28</v>
      </c>
      <c r="D2" s="12" t="s">
        <v>35</v>
      </c>
      <c r="E2" s="12" t="s">
        <v>29</v>
      </c>
      <c r="F2" s="1"/>
      <c r="G2" s="1" t="s">
        <v>1</v>
      </c>
      <c r="H2" s="1" t="s">
        <v>25</v>
      </c>
      <c r="I2" s="1" t="s">
        <v>26</v>
      </c>
      <c r="J2" s="1" t="s">
        <v>27</v>
      </c>
      <c r="K2" s="1" t="s">
        <v>28</v>
      </c>
      <c r="L2" s="10" t="s">
        <v>29</v>
      </c>
      <c r="M2" s="10" t="s">
        <v>30</v>
      </c>
    </row>
    <row r="3" spans="1:13" x14ac:dyDescent="0.25">
      <c r="A3" s="5" t="s">
        <v>2</v>
      </c>
      <c r="B3" s="5" t="s">
        <v>46</v>
      </c>
      <c r="C3" s="5" t="s">
        <v>36</v>
      </c>
      <c r="D3" s="13">
        <v>2010</v>
      </c>
      <c r="E3" s="13">
        <v>17000</v>
      </c>
      <c r="F3" s="1"/>
      <c r="G3" s="1" t="s">
        <v>2</v>
      </c>
      <c r="H3" s="1">
        <v>2</v>
      </c>
      <c r="I3" s="1" t="str">
        <f>VLOOKUP($H$3:$H$8,$A$16:$C$19,2,)</f>
        <v>Juliana</v>
      </c>
      <c r="J3" s="1" t="str">
        <f>VLOOKUP(G3:G8,A3:E12,2,FALSE)</f>
        <v>Fiat</v>
      </c>
      <c r="K3" s="1" t="str">
        <f t="shared" ref="K3:K8" si="0">VLOOKUP(G3:G8,A3:E12,3,FALSE)</f>
        <v>Pálio</v>
      </c>
      <c r="L3" s="10">
        <f t="shared" ref="L3:L8" si="1">VLOOKUP(G3:G8,A3:E12,5,FALSE)</f>
        <v>17000</v>
      </c>
      <c r="M3" s="10" cm="1">
        <f t="array" ref="M3">_xlfn.IFS(H3=$A$16,L3*10%,H3=$A$17,L3*10%,H3=$A$18,L3*5%,H3=$A$19,L3*5%)</f>
        <v>1700</v>
      </c>
    </row>
    <row r="4" spans="1:13" x14ac:dyDescent="0.25">
      <c r="A4" s="5" t="s">
        <v>3</v>
      </c>
      <c r="B4" s="5" t="s">
        <v>47</v>
      </c>
      <c r="C4" s="5" t="s">
        <v>37</v>
      </c>
      <c r="D4" s="13">
        <v>2005</v>
      </c>
      <c r="E4" s="13">
        <v>18500</v>
      </c>
      <c r="F4" s="1"/>
      <c r="G4" s="1" t="s">
        <v>4</v>
      </c>
      <c r="H4" s="1">
        <v>1</v>
      </c>
      <c r="I4" s="1" t="str">
        <f>VLOOKUP($H$3:$H$8,$A$16:$C$19,2,)</f>
        <v>Mariana</v>
      </c>
      <c r="J4" s="3" t="str">
        <f>VLOOKUP(G4:G9,A4:E13,2,FALSE)</f>
        <v>Chevrolet</v>
      </c>
      <c r="K4" s="1" t="str">
        <f t="shared" si="0"/>
        <v>Onix</v>
      </c>
      <c r="L4" s="10">
        <f t="shared" si="1"/>
        <v>45800</v>
      </c>
      <c r="M4" s="10" cm="1">
        <f t="array" ref="M4">_xlfn.IFS(H4=$A$16,L4*10%,H4=$A$17,L4*10%,H4=$A$18,L4*5%,H4=$A$19,L4*5%)</f>
        <v>4580</v>
      </c>
    </row>
    <row r="5" spans="1:13" x14ac:dyDescent="0.25">
      <c r="A5" s="5" t="s">
        <v>4</v>
      </c>
      <c r="B5" s="5" t="s">
        <v>48</v>
      </c>
      <c r="C5" s="5" t="s">
        <v>38</v>
      </c>
      <c r="D5" s="13">
        <v>2002</v>
      </c>
      <c r="E5" s="13">
        <v>45800</v>
      </c>
      <c r="F5" s="1"/>
      <c r="G5" s="1" t="s">
        <v>6</v>
      </c>
      <c r="H5" s="1">
        <v>3</v>
      </c>
      <c r="I5" s="1" t="str">
        <f>VLOOKUP($H$3:$H$8,$A$16:$C$19,2,)</f>
        <v>Marcelo</v>
      </c>
      <c r="J5" s="3" t="str">
        <f>VLOOKUP(G5:G10,A5:E14,2,FALSE)</f>
        <v>VW</v>
      </c>
      <c r="K5" s="1" t="str">
        <f t="shared" si="0"/>
        <v>Golf</v>
      </c>
      <c r="L5" s="10">
        <f t="shared" si="1"/>
        <v>27800</v>
      </c>
      <c r="M5" s="10" cm="1">
        <f t="array" ref="M5">_xlfn.IFS(H5=$A$16,L5*10%,H5=$A$17,L5*10%,H5=$A$18,L5*5%,H5=$A$19,L5*5%)</f>
        <v>1390</v>
      </c>
    </row>
    <row r="6" spans="1:13" x14ac:dyDescent="0.25">
      <c r="A6" s="5" t="s">
        <v>5</v>
      </c>
      <c r="B6" s="5" t="s">
        <v>46</v>
      </c>
      <c r="C6" s="5" t="s">
        <v>39</v>
      </c>
      <c r="D6" s="13">
        <v>2015</v>
      </c>
      <c r="E6" s="13">
        <v>55300</v>
      </c>
      <c r="F6" s="1"/>
      <c r="G6" s="1" t="s">
        <v>7</v>
      </c>
      <c r="H6" s="1">
        <v>1</v>
      </c>
      <c r="I6" s="1" t="str">
        <f>VLOOKUP($H$3:$H$8,$A$16:$C$19,2,)</f>
        <v>Mariana</v>
      </c>
      <c r="J6" s="3" t="str">
        <f>VLOOKUP(G6:G11,A6:E15,2,FALSE)</f>
        <v>Chevrolet</v>
      </c>
      <c r="K6" s="1" t="str">
        <f t="shared" si="0"/>
        <v>S10</v>
      </c>
      <c r="L6" s="10">
        <f t="shared" si="1"/>
        <v>29300</v>
      </c>
      <c r="M6" s="10" cm="1">
        <f t="array" ref="M6">_xlfn.IFS(H6=$A$16,L6*10%,H6=$A$17,L6*10%,H6=$A$18,L6*5%,H6=$A$19,L6*5%)</f>
        <v>2930</v>
      </c>
    </row>
    <row r="7" spans="1:13" x14ac:dyDescent="0.25">
      <c r="A7" s="5" t="s">
        <v>6</v>
      </c>
      <c r="B7" s="5" t="s">
        <v>47</v>
      </c>
      <c r="C7" s="5" t="s">
        <v>40</v>
      </c>
      <c r="D7" s="13">
        <v>2010</v>
      </c>
      <c r="E7" s="13">
        <v>27800</v>
      </c>
      <c r="F7" s="1"/>
      <c r="G7" s="1" t="s">
        <v>9</v>
      </c>
      <c r="H7" s="1">
        <v>2</v>
      </c>
      <c r="I7" s="1" t="str">
        <f>VLOOKUP($H$3:$H$8,$A$16:$C$19,2,)</f>
        <v>Juliana</v>
      </c>
      <c r="J7" s="3" t="str">
        <f>VLOOKUP(G7:G12,A7:E16,2,FALSE)</f>
        <v>Fiat</v>
      </c>
      <c r="K7" s="1" t="str">
        <f t="shared" si="0"/>
        <v>Toro</v>
      </c>
      <c r="L7" s="10">
        <f t="shared" si="1"/>
        <v>95000</v>
      </c>
      <c r="M7" s="10" cm="1">
        <f t="array" ref="M7">_xlfn.IFS(H7=$A$16,L7*10%,H7=$A$17,L7*10%,H7=$A$18,L7*5%,H7=$A$19,L7*5%)</f>
        <v>9500</v>
      </c>
    </row>
    <row r="8" spans="1:13" x14ac:dyDescent="0.25">
      <c r="A8" s="5" t="s">
        <v>7</v>
      </c>
      <c r="B8" s="5" t="s">
        <v>48</v>
      </c>
      <c r="C8" s="5" t="s">
        <v>41</v>
      </c>
      <c r="D8" s="13">
        <v>2011</v>
      </c>
      <c r="E8" s="13">
        <v>29300</v>
      </c>
      <c r="F8" s="1"/>
      <c r="G8" s="1" t="s">
        <v>9</v>
      </c>
      <c r="H8" s="1">
        <v>4</v>
      </c>
      <c r="I8" s="1" t="str">
        <f>VLOOKUP($H$3:$H$8,$A$16:$C$19,2,)</f>
        <v>Julia</v>
      </c>
      <c r="J8" s="3" t="str">
        <f>VLOOKUP(G8:G13,A8:E17,2,FALSE)</f>
        <v>Fiat</v>
      </c>
      <c r="K8" s="1" t="str">
        <f t="shared" si="0"/>
        <v>Toro</v>
      </c>
      <c r="L8" s="10">
        <f t="shared" si="1"/>
        <v>95000</v>
      </c>
      <c r="M8" s="10" cm="1">
        <f t="array" ref="M8">_xlfn.IFS(H8=$A$16,L8*10%,H8=$A$17,L8*10%,H8=$A$18,L8*5%,H8=$A$19,L8*5%)</f>
        <v>4750</v>
      </c>
    </row>
    <row r="9" spans="1:13" x14ac:dyDescent="0.25">
      <c r="A9" s="5" t="s">
        <v>8</v>
      </c>
      <c r="B9" s="5" t="s">
        <v>50</v>
      </c>
      <c r="C9" s="5" t="s">
        <v>42</v>
      </c>
      <c r="D9" s="13">
        <v>2001</v>
      </c>
      <c r="E9" s="13">
        <v>15400</v>
      </c>
      <c r="F9" s="1"/>
      <c r="G9" s="1"/>
      <c r="H9" s="1"/>
      <c r="I9" s="1"/>
      <c r="J9" s="1"/>
      <c r="K9" s="17" t="s">
        <v>31</v>
      </c>
      <c r="L9" s="18">
        <f>SUM(L3:L8)</f>
        <v>309900</v>
      </c>
      <c r="M9" s="10"/>
    </row>
    <row r="10" spans="1:13" x14ac:dyDescent="0.25">
      <c r="A10" s="5" t="s">
        <v>9</v>
      </c>
      <c r="B10" s="5" t="s">
        <v>46</v>
      </c>
      <c r="C10" s="5" t="s">
        <v>43</v>
      </c>
      <c r="D10" s="13">
        <v>2018</v>
      </c>
      <c r="E10" s="13">
        <v>95000</v>
      </c>
      <c r="F10" s="1"/>
      <c r="G10" s="1"/>
      <c r="H10" s="1"/>
      <c r="I10" s="1"/>
      <c r="K10" s="19" t="s">
        <v>32</v>
      </c>
      <c r="L10" s="20">
        <f>AVERAGE(L3:L8)</f>
        <v>51650</v>
      </c>
      <c r="M10" s="10"/>
    </row>
    <row r="11" spans="1:13" x14ac:dyDescent="0.25">
      <c r="A11" s="5" t="s">
        <v>10</v>
      </c>
      <c r="B11" s="5" t="s">
        <v>49</v>
      </c>
      <c r="C11" s="5" t="s">
        <v>44</v>
      </c>
      <c r="D11" s="13">
        <v>2010</v>
      </c>
      <c r="E11" s="13">
        <v>33200</v>
      </c>
      <c r="F11" s="1"/>
      <c r="G11" s="1"/>
      <c r="H11" s="1"/>
      <c r="I11" s="1"/>
      <c r="K11" s="21" t="s">
        <v>33</v>
      </c>
      <c r="L11" s="22">
        <f>MAX(Tabela11[Valor])</f>
        <v>95000</v>
      </c>
      <c r="M11" s="10"/>
    </row>
    <row r="12" spans="1:13" x14ac:dyDescent="0.25">
      <c r="A12" s="5" t="s">
        <v>11</v>
      </c>
      <c r="B12" s="5" t="s">
        <v>47</v>
      </c>
      <c r="C12" s="5" t="s">
        <v>45</v>
      </c>
      <c r="D12" s="13">
        <v>2015</v>
      </c>
      <c r="E12" s="13">
        <v>25600</v>
      </c>
      <c r="F12" s="1"/>
      <c r="G12" s="1"/>
      <c r="H12" s="1"/>
      <c r="I12" s="1"/>
      <c r="K12" s="23" t="s">
        <v>34</v>
      </c>
      <c r="L12" s="24">
        <f>MIN(L3:L8)</f>
        <v>17000</v>
      </c>
      <c r="M12" s="10"/>
    </row>
    <row r="13" spans="1:13" x14ac:dyDescent="0.25">
      <c r="A13" s="1"/>
      <c r="B13" s="1"/>
      <c r="C13" s="1"/>
      <c r="D13" s="10"/>
      <c r="E13" s="10"/>
      <c r="F13" s="1"/>
      <c r="G13" s="1"/>
      <c r="H13" s="1"/>
      <c r="I13" s="1"/>
      <c r="L13" s="10"/>
      <c r="M13" s="10"/>
    </row>
    <row r="14" spans="1:13" x14ac:dyDescent="0.25">
      <c r="A14" s="8" t="s">
        <v>12</v>
      </c>
      <c r="B14" s="8"/>
      <c r="C14" s="8"/>
      <c r="D14" s="8"/>
      <c r="E14" s="10"/>
      <c r="F14" s="1"/>
      <c r="G14" s="1"/>
      <c r="H14" s="1"/>
      <c r="I14" s="1"/>
      <c r="L14" s="10"/>
      <c r="M14" s="10"/>
    </row>
    <row r="15" spans="1:13" x14ac:dyDescent="0.25">
      <c r="A15" s="3" t="s">
        <v>13</v>
      </c>
      <c r="B15" s="3" t="s">
        <v>14</v>
      </c>
      <c r="C15" s="3" t="s">
        <v>15</v>
      </c>
      <c r="D15" s="10" t="s">
        <v>16</v>
      </c>
      <c r="E15" s="10"/>
      <c r="F15" s="9" t="s">
        <v>17</v>
      </c>
      <c r="G15" s="9"/>
      <c r="H15" s="1"/>
      <c r="I15" s="1"/>
      <c r="L15" s="10"/>
      <c r="M15" s="10"/>
    </row>
    <row r="16" spans="1:13" x14ac:dyDescent="0.25">
      <c r="A16" s="1">
        <v>1</v>
      </c>
      <c r="B16" s="1" t="s">
        <v>18</v>
      </c>
      <c r="C16" s="1" t="s">
        <v>22</v>
      </c>
      <c r="D16" s="10">
        <f t="shared" ref="D16:D19" si="2">SUMIF($I$3:$I$8,B16,$M$3:$M$8)</f>
        <v>7510</v>
      </c>
      <c r="E16" s="10"/>
      <c r="F16" s="3" t="s">
        <v>51</v>
      </c>
      <c r="G16" s="2" t="s">
        <v>52</v>
      </c>
      <c r="H16" s="1"/>
      <c r="I16" s="1"/>
      <c r="L16" s="10"/>
      <c r="M16" s="10"/>
    </row>
    <row r="17" spans="1:13" x14ac:dyDescent="0.25">
      <c r="A17" s="1">
        <v>2</v>
      </c>
      <c r="B17" s="1" t="s">
        <v>19</v>
      </c>
      <c r="C17" s="1" t="s">
        <v>22</v>
      </c>
      <c r="D17" s="10">
        <f t="shared" si="2"/>
        <v>11200</v>
      </c>
      <c r="E17" s="10"/>
      <c r="F17" s="1" t="s">
        <v>22</v>
      </c>
      <c r="G17" s="2">
        <v>0.1</v>
      </c>
      <c r="H17" s="1"/>
      <c r="I17" s="1"/>
      <c r="J17" s="1"/>
      <c r="K17" s="1"/>
      <c r="L17" s="10"/>
      <c r="M17" s="10"/>
    </row>
    <row r="18" spans="1:13" x14ac:dyDescent="0.25">
      <c r="A18" s="1">
        <v>3</v>
      </c>
      <c r="B18" s="1" t="s">
        <v>20</v>
      </c>
      <c r="C18" s="1" t="s">
        <v>23</v>
      </c>
      <c r="D18" s="10">
        <f t="shared" si="2"/>
        <v>1390</v>
      </c>
      <c r="E18" s="10"/>
      <c r="F18" s="1" t="s">
        <v>23</v>
      </c>
      <c r="G18" s="2">
        <v>0.15</v>
      </c>
      <c r="H18" s="1"/>
      <c r="I18" s="1"/>
      <c r="J18" s="1"/>
      <c r="K18" s="1"/>
      <c r="L18" s="10"/>
      <c r="M18" s="10"/>
    </row>
    <row r="19" spans="1:13" x14ac:dyDescent="0.25">
      <c r="A19" s="1">
        <v>4</v>
      </c>
      <c r="B19" s="1" t="s">
        <v>21</v>
      </c>
      <c r="C19" s="1" t="s">
        <v>23</v>
      </c>
      <c r="D19" s="10">
        <f t="shared" si="2"/>
        <v>4750</v>
      </c>
      <c r="E19" s="10"/>
      <c r="F19" s="1"/>
      <c r="G19" s="1"/>
      <c r="H19" s="1"/>
      <c r="I19" s="1"/>
      <c r="J19" s="1"/>
      <c r="K19" s="1"/>
      <c r="L19" s="10"/>
      <c r="M19" s="10"/>
    </row>
    <row r="22" spans="1:13" x14ac:dyDescent="0.25">
      <c r="A22" s="14" t="s">
        <v>53</v>
      </c>
      <c r="B22" t="s">
        <v>55</v>
      </c>
    </row>
    <row r="23" spans="1:13" x14ac:dyDescent="0.25">
      <c r="A23" s="15" t="s">
        <v>21</v>
      </c>
      <c r="B23" s="16">
        <v>4750</v>
      </c>
    </row>
    <row r="24" spans="1:13" x14ac:dyDescent="0.25">
      <c r="A24" s="15" t="s">
        <v>19</v>
      </c>
      <c r="B24" s="16">
        <v>11200</v>
      </c>
    </row>
    <row r="25" spans="1:13" x14ac:dyDescent="0.25">
      <c r="A25" s="15" t="s">
        <v>20</v>
      </c>
      <c r="B25" s="16">
        <v>1390</v>
      </c>
    </row>
    <row r="26" spans="1:13" x14ac:dyDescent="0.25">
      <c r="A26" s="15" t="s">
        <v>18</v>
      </c>
      <c r="B26" s="16">
        <v>7510</v>
      </c>
    </row>
    <row r="27" spans="1:13" x14ac:dyDescent="0.25">
      <c r="A27" s="15" t="s">
        <v>54</v>
      </c>
      <c r="B27" s="16">
        <v>24850</v>
      </c>
    </row>
  </sheetData>
  <mergeCells count="4">
    <mergeCell ref="F15:G15"/>
    <mergeCell ref="A1:E1"/>
    <mergeCell ref="G1:M1"/>
    <mergeCell ref="A14:D14"/>
  </mergeCells>
  <pageMargins left="0.511811024" right="0.511811024" top="0.78740157499999996" bottom="0.78740157499999996" header="0.31496062000000002" footer="0.31496062000000002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Atividade2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2022-06-09T11:11:01Z</dcterms:created>
  <dcterms:modified xsi:type="dcterms:W3CDTF">2022-06-09T14:05:43Z</dcterms:modified>
</cp:coreProperties>
</file>