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showInkAnnotation="0"/>
  <mc:AlternateContent xmlns:mc="http://schemas.openxmlformats.org/markup-compatibility/2006">
    <mc:Choice Requires="x15">
      <x15ac:absPath xmlns:x15ac="http://schemas.microsoft.com/office/spreadsheetml/2010/11/ac" url="C:\Users\szisset\Downloads\"/>
    </mc:Choice>
  </mc:AlternateContent>
  <xr:revisionPtr revIDLastSave="0" documentId="13_ncr:1_{4A47AB1D-7967-422E-B0C4-5A575EBB30CD}" xr6:coauthVersionLast="36" xr6:coauthVersionMax="45" xr10:uidLastSave="{00000000-0000-0000-0000-000000000000}"/>
  <bookViews>
    <workbookView xWindow="0" yWindow="0" windowWidth="23040" windowHeight="9780" xr2:uid="{00000000-000D-0000-FFFF-FFFF00000000}"/>
  </bookViews>
  <sheets>
    <sheet name="SIR Model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F3" i="1"/>
  <c r="G3" i="1"/>
  <c r="B20" i="1"/>
  <c r="H3" i="1" s="1"/>
  <c r="H4" i="1" s="1"/>
  <c r="B32" i="1"/>
  <c r="B33" i="1" s="1"/>
  <c r="B21" i="1"/>
  <c r="J3" i="1"/>
  <c r="I3" i="1" l="1"/>
  <c r="G4" i="1" s="1"/>
  <c r="F4" i="1"/>
  <c r="I4" i="1" l="1"/>
  <c r="H5" i="1"/>
  <c r="J4" i="1"/>
  <c r="G5" i="1"/>
  <c r="F5" i="1" l="1"/>
  <c r="H6" i="1"/>
  <c r="J5" i="1" l="1"/>
  <c r="I5" i="1"/>
  <c r="G6" i="1" l="1"/>
  <c r="H7" i="1" s="1"/>
  <c r="F6" i="1"/>
  <c r="J6" i="1" l="1"/>
  <c r="I6" i="1"/>
  <c r="G7" i="1" s="1"/>
  <c r="H8" i="1" s="1"/>
  <c r="F7" i="1" l="1"/>
  <c r="I7" i="1" l="1"/>
  <c r="J7" i="1"/>
  <c r="G8" i="1" l="1"/>
  <c r="F8" i="1"/>
  <c r="J8" i="1" l="1"/>
  <c r="I8" i="1"/>
  <c r="F9" i="1" s="1"/>
  <c r="H9" i="1"/>
  <c r="G9" i="1" l="1"/>
  <c r="H10" i="1" s="1"/>
  <c r="J9" i="1" l="1"/>
  <c r="I9" i="1"/>
  <c r="G10" i="1" s="1"/>
  <c r="H11" i="1" s="1"/>
  <c r="F10" i="1" l="1"/>
  <c r="J10" i="1" s="1"/>
  <c r="I10" i="1" l="1"/>
  <c r="G11" i="1" s="1"/>
  <c r="H12" i="1" s="1"/>
  <c r="F11" i="1" l="1"/>
  <c r="J11" i="1" s="1"/>
  <c r="I11" i="1" l="1"/>
  <c r="G12" i="1" s="1"/>
  <c r="H13" i="1"/>
  <c r="F12" i="1"/>
  <c r="J12" i="1" l="1"/>
  <c r="I12" i="1"/>
  <c r="G13" i="1" s="1"/>
  <c r="H14" i="1" s="1"/>
  <c r="F13" i="1" l="1"/>
  <c r="I13" i="1" s="1"/>
  <c r="F14" i="1" s="1"/>
  <c r="J13" i="1" l="1"/>
  <c r="G14" i="1"/>
  <c r="I14" i="1" l="1"/>
  <c r="G15" i="1" s="1"/>
  <c r="H15" i="1"/>
  <c r="J14" i="1"/>
  <c r="F15" i="1" l="1"/>
  <c r="J15" i="1" s="1"/>
  <c r="H16" i="1"/>
  <c r="I15" i="1" l="1"/>
  <c r="F16" i="1" s="1"/>
  <c r="G16" i="1" l="1"/>
  <c r="I16" i="1" s="1"/>
  <c r="G17" i="1" s="1"/>
  <c r="J16" i="1"/>
  <c r="F17" i="1" l="1"/>
  <c r="H17" i="1"/>
  <c r="H18" i="1" s="1"/>
  <c r="J17" i="1" l="1"/>
  <c r="I17" i="1"/>
  <c r="G18" i="1" s="1"/>
  <c r="H19" i="1" s="1"/>
  <c r="F18" i="1" l="1"/>
  <c r="J18" i="1" s="1"/>
  <c r="I18" i="1" l="1"/>
  <c r="F19" i="1" s="1"/>
  <c r="G19" i="1" l="1"/>
  <c r="I19" i="1" s="1"/>
  <c r="F20" i="1" s="1"/>
  <c r="J19" i="1"/>
  <c r="H20" i="1"/>
  <c r="G20" i="1"/>
  <c r="I20" i="1" l="1"/>
  <c r="F21" i="1" s="1"/>
  <c r="J20" i="1"/>
  <c r="H21" i="1"/>
  <c r="G21" i="1" l="1"/>
  <c r="J21" i="1" s="1"/>
  <c r="I21" i="1" l="1"/>
  <c r="F22" i="1" s="1"/>
  <c r="H22" i="1"/>
  <c r="G22" i="1" l="1"/>
  <c r="I22" i="1" s="1"/>
  <c r="F23" i="1" s="1"/>
  <c r="J22" i="1" l="1"/>
  <c r="H23" i="1"/>
  <c r="G23" i="1"/>
  <c r="J23" i="1" l="1"/>
  <c r="I23" i="1"/>
  <c r="F24" i="1" s="1"/>
  <c r="H24" i="1"/>
  <c r="G24" i="1" l="1"/>
  <c r="H25" i="1" s="1"/>
  <c r="I24" i="1" l="1"/>
  <c r="F25" i="1" s="1"/>
  <c r="J24" i="1"/>
  <c r="G25" i="1" l="1"/>
  <c r="I25" i="1" s="1"/>
  <c r="F26" i="1" s="1"/>
  <c r="J25" i="1"/>
  <c r="H26" i="1" l="1"/>
  <c r="G26" i="1"/>
  <c r="H27" i="1" l="1"/>
  <c r="I26" i="1"/>
  <c r="G27" i="1" s="1"/>
  <c r="J26" i="1"/>
  <c r="H28" i="1" l="1"/>
  <c r="F27" i="1"/>
  <c r="J27" i="1" s="1"/>
  <c r="I27" i="1" l="1"/>
  <c r="F28" i="1" l="1"/>
  <c r="G28" i="1"/>
  <c r="J28" i="1" l="1"/>
  <c r="I28" i="1"/>
  <c r="F29" i="1" s="1"/>
  <c r="H29" i="1"/>
  <c r="G29" i="1" l="1"/>
  <c r="H30" i="1" s="1"/>
  <c r="J29" i="1" l="1"/>
  <c r="I29" i="1"/>
  <c r="G30" i="1" s="1"/>
  <c r="F30" i="1" l="1"/>
  <c r="I30" i="1" s="1"/>
  <c r="H31" i="1"/>
  <c r="F31" i="1" l="1"/>
  <c r="G31" i="1"/>
  <c r="H32" i="1" s="1"/>
  <c r="J30" i="1"/>
  <c r="I31" i="1" l="1"/>
  <c r="G32" i="1" s="1"/>
  <c r="H33" i="1" s="1"/>
  <c r="J31" i="1"/>
  <c r="F32" i="1" l="1"/>
  <c r="J32" i="1" s="1"/>
  <c r="I32" i="1" l="1"/>
  <c r="G33" i="1" s="1"/>
  <c r="H34" i="1" s="1"/>
  <c r="F33" i="1" l="1"/>
  <c r="J33" i="1" s="1"/>
  <c r="I33" i="1" l="1"/>
  <c r="G34" i="1" s="1"/>
  <c r="H35" i="1" s="1"/>
  <c r="F34" i="1" l="1"/>
  <c r="I34" i="1" s="1"/>
  <c r="G35" i="1" s="1"/>
  <c r="H36" i="1" s="1"/>
  <c r="J34" i="1" l="1"/>
  <c r="F35" i="1"/>
  <c r="J35" i="1" s="1"/>
  <c r="I35" i="1" l="1"/>
  <c r="G36" i="1" s="1"/>
  <c r="F36" i="1" l="1"/>
  <c r="I36" i="1" s="1"/>
  <c r="F37" i="1" s="1"/>
  <c r="H37" i="1"/>
  <c r="J36" i="1" l="1"/>
  <c r="G37" i="1"/>
  <c r="J37" i="1" s="1"/>
  <c r="I37" i="1" l="1"/>
  <c r="F38" i="1" s="1"/>
  <c r="H38" i="1"/>
  <c r="G38" i="1" l="1"/>
  <c r="H39" i="1" s="1"/>
  <c r="J38" i="1" l="1"/>
  <c r="I38" i="1"/>
  <c r="F39" i="1" s="1"/>
  <c r="G39" i="1" l="1"/>
  <c r="H40" i="1" s="1"/>
  <c r="I39" i="1" l="1"/>
  <c r="F40" i="1" s="1"/>
  <c r="J39" i="1"/>
  <c r="G40" i="1" l="1"/>
  <c r="H41" i="1" s="1"/>
  <c r="J40" i="1"/>
  <c r="I40" i="1" l="1"/>
  <c r="G41" i="1" s="1"/>
  <c r="H42" i="1" s="1"/>
  <c r="F41" i="1" l="1"/>
  <c r="J41" i="1" s="1"/>
  <c r="I41" i="1" l="1"/>
  <c r="F42" i="1" s="1"/>
  <c r="G42" i="1"/>
  <c r="I42" i="1" l="1"/>
  <c r="H43" i="1"/>
  <c r="J42" i="1"/>
  <c r="F43" i="1" l="1"/>
  <c r="G43" i="1"/>
  <c r="I43" i="1" l="1"/>
  <c r="F44" i="1" s="1"/>
  <c r="H44" i="1"/>
  <c r="J43" i="1"/>
  <c r="G44" i="1" l="1"/>
  <c r="J44" i="1" s="1"/>
  <c r="I44" i="1" l="1"/>
  <c r="G45" i="1" s="1"/>
  <c r="H45" i="1"/>
  <c r="H46" i="1" l="1"/>
  <c r="F45" i="1"/>
  <c r="J45" i="1" s="1"/>
  <c r="I45" i="1" l="1"/>
  <c r="G46" i="1" s="1"/>
  <c r="H47" i="1"/>
  <c r="F46" i="1"/>
  <c r="J46" i="1" l="1"/>
  <c r="I46" i="1"/>
  <c r="G47" i="1" s="1"/>
  <c r="H48" i="1" s="1"/>
  <c r="F47" i="1" l="1"/>
  <c r="J47" i="1" l="1"/>
  <c r="I47" i="1"/>
  <c r="G48" i="1" s="1"/>
  <c r="H49" i="1" l="1"/>
  <c r="F48" i="1"/>
  <c r="J48" i="1" l="1"/>
  <c r="I48" i="1"/>
  <c r="G49" i="1" s="1"/>
  <c r="H50" i="1" l="1"/>
  <c r="F49" i="1"/>
  <c r="I49" i="1" s="1"/>
  <c r="G50" i="1" s="1"/>
  <c r="H51" i="1" l="1"/>
  <c r="J49" i="1"/>
  <c r="F50" i="1"/>
  <c r="J50" i="1" l="1"/>
  <c r="F51" i="1"/>
  <c r="J51" i="1" s="1"/>
  <c r="I50" i="1"/>
  <c r="G51" i="1" s="1"/>
  <c r="H52" i="1" l="1"/>
  <c r="I51" i="1"/>
  <c r="F52" i="1" s="1"/>
  <c r="G52" i="1" l="1"/>
  <c r="H53" i="1" s="1"/>
  <c r="I52" i="1" l="1"/>
  <c r="G53" i="1" s="1"/>
  <c r="H54" i="1"/>
  <c r="F53" i="1"/>
  <c r="J53" i="1" s="1"/>
  <c r="J52" i="1"/>
  <c r="I53" i="1" l="1"/>
  <c r="G54" i="1" s="1"/>
  <c r="H55" i="1" s="1"/>
  <c r="F54" i="1" l="1"/>
  <c r="I54" i="1"/>
  <c r="G55" i="1" s="1"/>
  <c r="J54" i="1"/>
  <c r="F55" i="1" l="1"/>
  <c r="J55" i="1" s="1"/>
  <c r="H56" i="1"/>
  <c r="I55" i="1" l="1"/>
  <c r="G56" i="1" s="1"/>
  <c r="H57" i="1" s="1"/>
  <c r="F56" i="1" l="1"/>
  <c r="I56" i="1" s="1"/>
  <c r="G57" i="1" s="1"/>
  <c r="H58" i="1" s="1"/>
  <c r="J56" i="1" l="1"/>
  <c r="F57" i="1"/>
  <c r="I57" i="1" l="1"/>
  <c r="G58" i="1" s="1"/>
  <c r="J57" i="1"/>
  <c r="F58" i="1" l="1"/>
  <c r="I58" i="1" s="1"/>
  <c r="G59" i="1" s="1"/>
  <c r="H59" i="1"/>
  <c r="H60" i="1" l="1"/>
  <c r="J58" i="1"/>
  <c r="F59" i="1"/>
  <c r="J59" i="1" s="1"/>
  <c r="I59" i="1" l="1"/>
  <c r="F60" i="1" l="1"/>
  <c r="G60" i="1"/>
  <c r="H61" i="1" l="1"/>
  <c r="I60" i="1"/>
  <c r="F61" i="1" s="1"/>
  <c r="J60" i="1"/>
  <c r="G61" i="1" l="1"/>
  <c r="H62" i="1" s="1"/>
  <c r="J61" i="1" l="1"/>
  <c r="I61" i="1"/>
  <c r="F62" i="1" s="1"/>
  <c r="G62" i="1"/>
  <c r="J62" i="1" s="1"/>
  <c r="H63" i="1" l="1"/>
  <c r="I62" i="1"/>
  <c r="G63" i="1" s="1"/>
  <c r="H64" i="1" l="1"/>
  <c r="F63" i="1"/>
  <c r="I63" i="1" l="1"/>
  <c r="J63" i="1"/>
  <c r="F64" i="1" l="1"/>
  <c r="G64" i="1"/>
  <c r="J64" i="1" l="1"/>
  <c r="I64" i="1"/>
  <c r="F65" i="1" s="1"/>
  <c r="H65" i="1"/>
  <c r="G65" i="1" l="1"/>
  <c r="H66" i="1" l="1"/>
  <c r="I65" i="1"/>
  <c r="F66" i="1" s="1"/>
  <c r="J65" i="1"/>
  <c r="G66" i="1" l="1"/>
  <c r="I66" i="1" s="1"/>
  <c r="F67" i="1" s="1"/>
  <c r="J66" i="1" l="1"/>
  <c r="H67" i="1"/>
  <c r="G67" i="1"/>
  <c r="H68" i="1" l="1"/>
  <c r="I67" i="1"/>
  <c r="J67" i="1"/>
  <c r="F68" i="1" l="1"/>
  <c r="G68" i="1"/>
  <c r="H69" i="1" l="1"/>
  <c r="I68" i="1"/>
  <c r="J68" i="1"/>
  <c r="F69" i="1" l="1"/>
  <c r="G69" i="1"/>
  <c r="H70" i="1" l="1"/>
  <c r="I69" i="1"/>
  <c r="F70" i="1" s="1"/>
  <c r="J69" i="1"/>
  <c r="G70" i="1" l="1"/>
  <c r="I70" i="1" s="1"/>
  <c r="F71" i="1" s="1"/>
  <c r="J70" i="1"/>
  <c r="G71" i="1"/>
  <c r="H71" i="1" l="1"/>
  <c r="H72" i="1"/>
  <c r="J71" i="1"/>
  <c r="I71" i="1"/>
  <c r="F72" i="1" s="1"/>
  <c r="G72" i="1" l="1"/>
  <c r="I72" i="1" l="1"/>
  <c r="F73" i="1" s="1"/>
  <c r="H73" i="1"/>
  <c r="J72" i="1"/>
  <c r="G73" i="1" l="1"/>
  <c r="I73" i="1" s="1"/>
  <c r="F74" i="1" s="1"/>
  <c r="H74" i="1" l="1"/>
  <c r="J73" i="1"/>
  <c r="G74" i="1"/>
  <c r="I74" i="1" s="1"/>
  <c r="G75" i="1" s="1"/>
  <c r="J74" i="1" l="1"/>
  <c r="H75" i="1"/>
  <c r="F75" i="1"/>
  <c r="J75" i="1" s="1"/>
  <c r="H76" i="1"/>
  <c r="I75" i="1" l="1"/>
  <c r="G76" i="1" s="1"/>
  <c r="H77" i="1" s="1"/>
  <c r="F76" i="1"/>
  <c r="J76" i="1" s="1"/>
  <c r="I76" i="1" l="1"/>
  <c r="G77" i="1" s="1"/>
  <c r="H78" i="1" s="1"/>
  <c r="F77" i="1"/>
  <c r="J77" i="1" s="1"/>
  <c r="I77" i="1" l="1"/>
  <c r="G78" i="1" s="1"/>
  <c r="H79" i="1"/>
  <c r="F78" i="1"/>
  <c r="I78" i="1" l="1"/>
  <c r="G79" i="1" s="1"/>
  <c r="H80" i="1" s="1"/>
  <c r="J78" i="1"/>
  <c r="F79" i="1" l="1"/>
  <c r="I79" i="1" s="1"/>
  <c r="G80" i="1" s="1"/>
  <c r="H81" i="1" s="1"/>
  <c r="J79" i="1" l="1"/>
  <c r="F80" i="1"/>
  <c r="I80" i="1" s="1"/>
  <c r="G81" i="1" s="1"/>
  <c r="J80" i="1" l="1"/>
  <c r="F81" i="1"/>
  <c r="H82" i="1"/>
  <c r="J81" i="1" l="1"/>
  <c r="I81" i="1"/>
  <c r="G82" i="1" s="1"/>
  <c r="H83" i="1" s="1"/>
  <c r="F82" i="1" l="1"/>
  <c r="I82" i="1" l="1"/>
  <c r="G83" i="1" s="1"/>
  <c r="H84" i="1" s="1"/>
  <c r="J82" i="1"/>
  <c r="F83" i="1" l="1"/>
  <c r="I83" i="1" s="1"/>
  <c r="G84" i="1" s="1"/>
  <c r="H85" i="1" s="1"/>
  <c r="J83" i="1" l="1"/>
  <c r="F84" i="1"/>
  <c r="I84" i="1" l="1"/>
  <c r="G85" i="1" s="1"/>
  <c r="J84" i="1"/>
  <c r="F85" i="1" l="1"/>
  <c r="I85" i="1" s="1"/>
  <c r="G86" i="1" s="1"/>
  <c r="H86" i="1"/>
  <c r="J85" i="1" l="1"/>
  <c r="H87" i="1"/>
  <c r="F86" i="1"/>
  <c r="J86" i="1" l="1"/>
  <c r="I86" i="1"/>
  <c r="G87" i="1" s="1"/>
  <c r="F87" i="1" l="1"/>
  <c r="J87" i="1" s="1"/>
  <c r="H88" i="1"/>
  <c r="I87" i="1" l="1"/>
  <c r="G88" i="1" s="1"/>
  <c r="H89" i="1" s="1"/>
  <c r="F88" i="1" l="1"/>
  <c r="J88" i="1" s="1"/>
  <c r="I88" i="1" l="1"/>
  <c r="G89" i="1" s="1"/>
  <c r="H90" i="1" s="1"/>
  <c r="F89" i="1"/>
  <c r="J89" i="1" l="1"/>
  <c r="I89" i="1"/>
  <c r="G90" i="1" s="1"/>
  <c r="H91" i="1" s="1"/>
  <c r="F90" i="1" l="1"/>
  <c r="J90" i="1" s="1"/>
  <c r="I90" i="1"/>
  <c r="G91" i="1" s="1"/>
  <c r="F91" i="1" l="1"/>
  <c r="I91" i="1" s="1"/>
  <c r="G92" i="1" s="1"/>
  <c r="H92" i="1"/>
  <c r="H93" i="1" l="1"/>
  <c r="J91" i="1"/>
  <c r="F92" i="1"/>
  <c r="I92" i="1" s="1"/>
  <c r="G93" i="1" s="1"/>
  <c r="H94" i="1" l="1"/>
  <c r="F93" i="1"/>
  <c r="I93" i="1" s="1"/>
  <c r="G94" i="1" s="1"/>
  <c r="H95" i="1" s="1"/>
  <c r="J92" i="1"/>
  <c r="J93" i="1" l="1"/>
  <c r="F94" i="1"/>
  <c r="I94" i="1" l="1"/>
  <c r="G95" i="1" s="1"/>
  <c r="J94" i="1"/>
  <c r="F95" i="1" l="1"/>
  <c r="I95" i="1" s="1"/>
  <c r="G96" i="1" s="1"/>
  <c r="H96" i="1"/>
  <c r="H97" i="1" l="1"/>
  <c r="J95" i="1"/>
  <c r="F96" i="1"/>
  <c r="I96" i="1" s="1"/>
  <c r="G97" i="1" s="1"/>
  <c r="H98" i="1" s="1"/>
  <c r="J96" i="1" l="1"/>
  <c r="F97" i="1"/>
  <c r="I97" i="1" l="1"/>
  <c r="G98" i="1" s="1"/>
  <c r="J97" i="1"/>
  <c r="F98" i="1" l="1"/>
  <c r="J98" i="1" s="1"/>
  <c r="H99" i="1"/>
  <c r="I98" i="1" l="1"/>
  <c r="G99" i="1" s="1"/>
  <c r="H100" i="1" s="1"/>
  <c r="F99" i="1" l="1"/>
  <c r="J99" i="1" s="1"/>
  <c r="I99" i="1" l="1"/>
  <c r="G100" i="1" s="1"/>
  <c r="H101" i="1" s="1"/>
  <c r="F100" i="1"/>
  <c r="J100" i="1" l="1"/>
  <c r="I100" i="1"/>
  <c r="G101" i="1" s="1"/>
  <c r="H102" i="1" s="1"/>
  <c r="F101" i="1" l="1"/>
  <c r="I101" i="1" s="1"/>
  <c r="G102" i="1" s="1"/>
  <c r="H103" i="1" s="1"/>
  <c r="F102" i="1" l="1"/>
  <c r="J101" i="1"/>
  <c r="J102" i="1"/>
  <c r="I102" i="1"/>
  <c r="G103" i="1" s="1"/>
  <c r="F103" i="1" l="1"/>
  <c r="J103" i="1" s="1"/>
  <c r="I103" i="1" l="1"/>
</calcChain>
</file>

<file path=xl/sharedStrings.xml><?xml version="1.0" encoding="utf-8"?>
<sst xmlns="http://schemas.openxmlformats.org/spreadsheetml/2006/main" count="39" uniqueCount="35">
  <si>
    <t>Time step (adjust with caution)</t>
  </si>
  <si>
    <t>per day</t>
  </si>
  <si>
    <t>Recovery from infection</t>
  </si>
  <si>
    <t>Loss of immunity</t>
  </si>
  <si>
    <t>Probability of infection on contact</t>
  </si>
  <si>
    <r>
      <t>S</t>
    </r>
    <r>
      <rPr>
        <b/>
        <vertAlign val="subscript"/>
        <sz val="11"/>
        <rFont val="Calibri"/>
        <family val="2"/>
        <scheme val="minor"/>
      </rPr>
      <t>0</t>
    </r>
  </si>
  <si>
    <r>
      <t>I</t>
    </r>
    <r>
      <rPr>
        <b/>
        <vertAlign val="subscript"/>
        <sz val="11"/>
        <rFont val="Calibri"/>
        <family val="2"/>
        <scheme val="minor"/>
      </rPr>
      <t>0</t>
    </r>
  </si>
  <si>
    <r>
      <t>R</t>
    </r>
    <r>
      <rPr>
        <b/>
        <vertAlign val="subscript"/>
        <sz val="11"/>
        <rFont val="Calibri"/>
        <family val="2"/>
        <scheme val="minor"/>
      </rPr>
      <t>0</t>
    </r>
  </si>
  <si>
    <r>
      <t>N</t>
    </r>
    <r>
      <rPr>
        <b/>
        <vertAlign val="subscript"/>
        <sz val="11"/>
        <rFont val="Calibri"/>
        <family val="2"/>
        <scheme val="minor"/>
      </rPr>
      <t>0</t>
    </r>
  </si>
  <si>
    <t>days</t>
  </si>
  <si>
    <t>Compartmental Model (SIR)</t>
  </si>
  <si>
    <t>S</t>
  </si>
  <si>
    <r>
      <t>S</t>
    </r>
    <r>
      <rPr>
        <b/>
        <vertAlign val="subscript"/>
        <sz val="11"/>
        <color rgb="FF0070C0"/>
        <rFont val="Calibri"/>
        <family val="2"/>
        <scheme val="minor"/>
      </rPr>
      <t>t</t>
    </r>
    <r>
      <rPr>
        <b/>
        <sz val="11"/>
        <color rgb="FF0070C0"/>
        <rFont val="Calibri"/>
        <family val="2"/>
        <scheme val="minor"/>
      </rPr>
      <t xml:space="preserve"> = Number of Susceptible Individuals at time t</t>
    </r>
  </si>
  <si>
    <r>
      <t>R</t>
    </r>
    <r>
      <rPr>
        <b/>
        <vertAlign val="subscript"/>
        <sz val="11"/>
        <color theme="7" tint="-0.249977111117893"/>
        <rFont val="Calibri"/>
        <family val="2"/>
        <scheme val="minor"/>
      </rPr>
      <t>t</t>
    </r>
    <r>
      <rPr>
        <b/>
        <sz val="11"/>
        <color theme="7" tint="-0.249977111117893"/>
        <rFont val="Calibri"/>
        <family val="2"/>
        <scheme val="minor"/>
      </rPr>
      <t xml:space="preserve"> = Number of Recovered (Immune) Individuals at time t</t>
    </r>
  </si>
  <si>
    <t>Initial Conditions</t>
  </si>
  <si>
    <r>
      <t>Differential Equations:</t>
    </r>
    <r>
      <rPr>
        <sz val="11"/>
        <color theme="1"/>
        <rFont val="Calibri"/>
        <family val="2"/>
        <scheme val="minor"/>
      </rPr>
      <t xml:space="preserve">  </t>
    </r>
  </si>
  <si>
    <t>Model Parameters</t>
  </si>
  <si>
    <t>dS/dt = birth rate*N + immune waning rate*R  - Force of infection*S - death rate*S</t>
  </si>
  <si>
    <t>dI/dt = Force of infection*S - recovery rate*I - death rate*I</t>
  </si>
  <si>
    <t>dR/dt = recovery rate*I -waning rate*R - death rate*R</t>
  </si>
  <si>
    <t>Contacts</t>
  </si>
  <si>
    <t>Lambda = Contacts*Probability of infection on contact*I</t>
  </si>
  <si>
    <t xml:space="preserve">Force of Infection Equation </t>
  </si>
  <si>
    <t>Frequency Dependent:</t>
  </si>
  <si>
    <t>Density Dependent:</t>
  </si>
  <si>
    <t>Lambda = Contacts*Probability of infection on contact*(I/N)</t>
  </si>
  <si>
    <t>Time Step</t>
  </si>
  <si>
    <t>I</t>
  </si>
  <si>
    <t>R</t>
  </si>
  <si>
    <t>Lambda</t>
  </si>
  <si>
    <t>N</t>
  </si>
  <si>
    <r>
      <t>I</t>
    </r>
    <r>
      <rPr>
        <b/>
        <vertAlign val="subscript"/>
        <sz val="11"/>
        <color rgb="FFC00000"/>
        <rFont val="Calibri"/>
        <family val="2"/>
        <scheme val="minor"/>
      </rPr>
      <t>t</t>
    </r>
    <r>
      <rPr>
        <b/>
        <sz val="11"/>
        <color rgb="FFC00000"/>
        <rFont val="Calibri"/>
        <family val="2"/>
        <scheme val="minor"/>
      </rPr>
      <t xml:space="preserve"> = Number of Infected Individuals at time t</t>
    </r>
  </si>
  <si>
    <r>
      <t>at time 0: R</t>
    </r>
    <r>
      <rPr>
        <b/>
        <vertAlign val="subscript"/>
        <sz val="11"/>
        <rFont val="Calibri"/>
        <family val="2"/>
        <scheme val="minor"/>
      </rPr>
      <t>E</t>
    </r>
  </si>
  <si>
    <t>Deaths/Births</t>
  </si>
  <si>
    <t>EPI590R, Fall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</si>
</sst>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indexed="16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theme="7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vertAlign val="subscript"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horizontal="left"/>
    </xf>
    <xf numFmtId="0" fontId="4" fillId="0" borderId="0" xfId="0" applyFont="1"/>
    <xf numFmtId="0" fontId="4" fillId="0" borderId="0" xfId="0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quotePrefix="1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0" fillId="0" borderId="0" xfId="0" applyNumberFormat="1"/>
    <xf numFmtId="0" fontId="15" fillId="0" borderId="0" xfId="0" applyFont="1" applyAlignment="1" applyProtection="1">
      <alignment horizontal="left"/>
    </xf>
    <xf numFmtId="0" fontId="1" fillId="0" borderId="1" xfId="0" applyFont="1" applyBorder="1" applyAlignment="1">
      <alignment horizontal="center"/>
    </xf>
    <xf numFmtId="0" fontId="16" fillId="0" borderId="0" xfId="0" applyFont="1" applyAlignment="1" applyProtection="1">
      <alignment horizontal="left"/>
    </xf>
    <xf numFmtId="0" fontId="0" fillId="2" borderId="2" xfId="0" applyNumberFormat="1" applyFill="1" applyBorder="1"/>
    <xf numFmtId="0" fontId="0" fillId="2" borderId="3" xfId="0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/>
    <xf numFmtId="0" fontId="0" fillId="0" borderId="5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'SIR Model'!$F$2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Model'!$E$3:$E$93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'SIR Model'!$F$3:$F$93</c:f>
              <c:numCache>
                <c:formatCode>0.00</c:formatCode>
                <c:ptCount val="91"/>
                <c:pt idx="0">
                  <c:v>99</c:v>
                </c:pt>
                <c:pt idx="1">
                  <c:v>98.504999999999995</c:v>
                </c:pt>
                <c:pt idx="2">
                  <c:v>97.86718012499999</c:v>
                </c:pt>
                <c:pt idx="3">
                  <c:v>97.048119968982846</c:v>
                </c:pt>
                <c:pt idx="4">
                  <c:v>96.00091443942614</c:v>
                </c:pt>
                <c:pt idx="5">
                  <c:v>94.669526537832581</c:v>
                </c:pt>
                <c:pt idx="6">
                  <c:v>92.988978378980661</c:v>
                </c:pt>
                <c:pt idx="7">
                  <c:v>90.887043683632541</c:v>
                </c:pt>
                <c:pt idx="8">
                  <c:v>88.288312694346274</c:v>
                </c:pt>
                <c:pt idx="9">
                  <c:v>85.121584392620889</c:v>
                </c:pt>
                <c:pt idx="10">
                  <c:v>81.331284556912763</c:v>
                </c:pt>
                <c:pt idx="11">
                  <c:v>76.892714703837967</c:v>
                </c:pt>
                <c:pt idx="12">
                  <c:v>71.829174643036097</c:v>
                </c:pt>
                <c:pt idx="13">
                  <c:v>66.226548523085356</c:v>
                </c:pt>
                <c:pt idx="14">
                  <c:v>60.238835455151211</c:v>
                </c:pt>
                <c:pt idx="15">
                  <c:v>54.078292355451083</c:v>
                </c:pt>
                <c:pt idx="16">
                  <c:v>47.988123857767327</c:v>
                </c:pt>
                <c:pt idx="17">
                  <c:v>42.203398476696968</c:v>
                </c:pt>
                <c:pt idx="18">
                  <c:v>36.912798306800809</c:v>
                </c:pt>
                <c:pt idx="19">
                  <c:v>32.234445804303121</c:v>
                </c:pt>
                <c:pt idx="20">
                  <c:v>28.212093296812174</c:v>
                </c:pt>
                <c:pt idx="21">
                  <c:v>24.82835749858393</c:v>
                </c:pt>
                <c:pt idx="22">
                  <c:v>22.025979891527943</c:v>
                </c:pt>
                <c:pt idx="23">
                  <c:v>19.728495811104935</c:v>
                </c:pt>
                <c:pt idx="24">
                  <c:v>17.855595644336269</c:v>
                </c:pt>
                <c:pt idx="25">
                  <c:v>16.332307925477298</c:v>
                </c:pt>
                <c:pt idx="26">
                  <c:v>15.093246903003472</c:v>
                </c:pt>
                <c:pt idx="27">
                  <c:v>14.083692543061138</c:v>
                </c:pt>
                <c:pt idx="28">
                  <c:v>13.25897930011531</c:v>
                </c:pt>
                <c:pt idx="29">
                  <c:v>12.58316929070708</c:v>
                </c:pt>
                <c:pt idx="30">
                  <c:v>12.027558946591247</c:v>
                </c:pt>
                <c:pt idx="31">
                  <c:v>11.569283888074485</c:v>
                </c:pt>
                <c:pt idx="32">
                  <c:v>11.190123257742048</c:v>
                </c:pt>
                <c:pt idx="33">
                  <c:v>10.875521480439989</c:v>
                </c:pt>
                <c:pt idx="34">
                  <c:v>10.613808597805761</c:v>
                </c:pt>
                <c:pt idx="35">
                  <c:v>10.395587809956112</c:v>
                </c:pt>
                <c:pt idx="36">
                  <c:v>10.213257822909638</c:v>
                </c:pt>
                <c:pt idx="37">
                  <c:v>10.060641250823746</c:v>
                </c:pt>
                <c:pt idx="38">
                  <c:v>9.9326953281325672</c:v>
                </c:pt>
                <c:pt idx="39">
                  <c:v>9.8252860695809474</c:v>
                </c:pt>
                <c:pt idx="40">
                  <c:v>9.7350112230949808</c:v>
                </c:pt>
                <c:pt idx="41">
                  <c:v>9.6590607697872244</c:v>
                </c:pt>
                <c:pt idx="42">
                  <c:v>9.5951063961368686</c:v>
                </c:pt>
                <c:pt idx="43">
                  <c:v>9.5412134148204295</c:v>
                </c:pt>
                <c:pt idx="44">
                  <c:v>9.4957701688138201</c:v>
                </c:pt>
                <c:pt idx="45">
                  <c:v>9.4574311299348892</c:v>
                </c:pt>
                <c:pt idx="46">
                  <c:v>9.4250707893982337</c:v>
                </c:pt>
                <c:pt idx="47">
                  <c:v>9.3977461059541731</c:v>
                </c:pt>
                <c:pt idx="48">
                  <c:v>9.3746657816721317</c:v>
                </c:pt>
                <c:pt idx="49">
                  <c:v>9.3551650177749934</c:v>
                </c:pt>
                <c:pt idx="50">
                  <c:v>9.3386846940353312</c:v>
                </c:pt>
                <c:pt idx="51">
                  <c:v>9.3247541380724677</c:v>
                </c:pt>
                <c:pt idx="52">
                  <c:v>9.3129768224713789</c:v>
                </c:pt>
                <c:pt idx="53">
                  <c:v>9.3030184606067703</c:v>
                </c:pt>
                <c:pt idx="54">
                  <c:v>9.2945970757712004</c:v>
                </c:pt>
                <c:pt idx="55">
                  <c:v>9.2874746996502964</c:v>
                </c:pt>
                <c:pt idx="56">
                  <c:v>9.2814504205697776</c:v>
                </c:pt>
                <c:pt idx="57">
                  <c:v>9.2763545531647615</c:v>
                </c:pt>
                <c:pt idx="58">
                  <c:v>9.2720437421359136</c:v>
                </c:pt>
                <c:pt idx="59">
                  <c:v>9.2683968457909387</c:v>
                </c:pt>
                <c:pt idx="60">
                  <c:v>9.265311471824937</c:v>
                </c:pt>
                <c:pt idx="61">
                  <c:v>9.2627010595748551</c:v>
                </c:pt>
                <c:pt idx="62">
                  <c:v>9.2604924208000181</c:v>
                </c:pt>
                <c:pt idx="63">
                  <c:v>9.2586236656769341</c:v>
                </c:pt>
                <c:pt idx="64">
                  <c:v>9.2570424527662762</c:v>
                </c:pt>
                <c:pt idx="65">
                  <c:v>9.2557045116976155</c:v>
                </c:pt>
                <c:pt idx="66">
                  <c:v>9.2545723956072532</c:v>
                </c:pt>
                <c:pt idx="67">
                  <c:v>9.2536144272636438</c:v>
                </c:pt>
                <c:pt idx="68">
                  <c:v>9.2528038085700555</c:v>
                </c:pt>
                <c:pt idx="69">
                  <c:v>9.2521178679448113</c:v>
                </c:pt>
                <c:pt idx="70">
                  <c:v>9.251537424107859</c:v>
                </c:pt>
                <c:pt idx="71">
                  <c:v>9.251046248180824</c:v>
                </c:pt>
                <c:pt idx="72">
                  <c:v>9.2506306088448369</c:v>
                </c:pt>
                <c:pt idx="73">
                  <c:v>9.250278887685603</c:v>
                </c:pt>
                <c:pt idx="74">
                  <c:v>9.2499812538624688</c:v>
                </c:pt>
                <c:pt idx="75">
                  <c:v>9.2497293889287917</c:v>
                </c:pt>
                <c:pt idx="76">
                  <c:v>9.249516254055818</c:v>
                </c:pt>
                <c:pt idx="77">
                  <c:v>9.2493358931139706</c:v>
                </c:pt>
                <c:pt idx="78">
                  <c:v>9.2491832660793847</c:v>
                </c:pt>
                <c:pt idx="79">
                  <c:v>9.2490541080894939</c:v>
                </c:pt>
                <c:pt idx="80">
                  <c:v>9.2489448101942724</c:v>
                </c:pt>
                <c:pt idx="81">
                  <c:v>9.2488523184603668</c:v>
                </c:pt>
                <c:pt idx="82">
                  <c:v>9.2487740486012573</c:v>
                </c:pt>
                <c:pt idx="83">
                  <c:v>9.2487078137426568</c:v>
                </c:pt>
                <c:pt idx="84">
                  <c:v>9.2486517633009768</c:v>
                </c:pt>
                <c:pt idx="85">
                  <c:v>9.2486043312642998</c:v>
                </c:pt>
                <c:pt idx="86">
                  <c:v>9.248564192428864</c:v>
                </c:pt>
                <c:pt idx="87">
                  <c:v>9.2485302253668973</c:v>
                </c:pt>
                <c:pt idx="88">
                  <c:v>9.2485014810901269</c:v>
                </c:pt>
                <c:pt idx="89">
                  <c:v>9.2484771565327488</c:v>
                </c:pt>
                <c:pt idx="90">
                  <c:v>9.2484565721124614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4-1848-8184-44FBF2A57262}"/>
            </c:ext>
          </c:extLst>
        </c:ser>
        <c:ser>
          <c:idx val="2"/>
          <c:order val="1"/>
          <c:tx>
            <c:strRef>
              <c:f>'SIR Model'!$G$2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'SIR Model'!$E$3:$E$93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'SIR Model'!$G$3:$G$93</c:f>
              <c:numCache>
                <c:formatCode>0.00</c:formatCode>
                <c:ptCount val="91"/>
                <c:pt idx="0">
                  <c:v>1</c:v>
                </c:pt>
                <c:pt idx="1">
                  <c:v>1.2949999999999999</c:v>
                </c:pt>
                <c:pt idx="2">
                  <c:v>1.673819875</c:v>
                </c:pt>
                <c:pt idx="3">
                  <c:v>2.1581160560171497</c:v>
                </c:pt>
                <c:pt idx="4">
                  <c:v>2.7736983743704222</c:v>
                </c:pt>
                <c:pt idx="5">
                  <c:v>3.5503466010898892</c:v>
                </c:pt>
                <c:pt idx="6">
                  <c:v>4.5208254397238266</c:v>
                </c:pt>
                <c:pt idx="7">
                  <c:v>5.7185950471271854</c:v>
                </c:pt>
                <c:pt idx="8">
                  <c:v>7.173607026988015</c:v>
                </c:pt>
                <c:pt idx="9">
                  <c:v>8.9056139233158014</c:v>
                </c:pt>
                <c:pt idx="10">
                  <c:v>10.91479097436077</c:v>
                </c:pt>
                <c:pt idx="11">
                  <c:v>13.170402632563411</c:v>
                </c:pt>
                <c:pt idx="12">
                  <c:v>15.599862166852603</c:v>
                </c:pt>
                <c:pt idx="13">
                  <c:v>18.082515853432817</c:v>
                </c:pt>
                <c:pt idx="14">
                  <c:v>20.453725750680398</c:v>
                </c:pt>
                <c:pt idx="15">
                  <c:v>22.523523700244446</c:v>
                </c:pt>
                <c:pt idx="16">
                  <c:v>24.108987457879309</c:v>
                </c:pt>
                <c:pt idx="17">
                  <c:v>25.071915347373803</c:v>
                </c:pt>
                <c:pt idx="18">
                  <c:v>25.348132447795198</c:v>
                </c:pt>
                <c:pt idx="19">
                  <c:v>24.956858460733848</c:v>
                </c:pt>
                <c:pt idx="20">
                  <c:v>23.987839276078024</c:v>
                </c:pt>
                <c:pt idx="21">
                  <c:v>22.574007219090664</c:v>
                </c:pt>
                <c:pt idx="22">
                  <c:v>20.861583382328519</c:v>
                </c:pt>
                <c:pt idx="23">
                  <c:v>18.986750786285821</c:v>
                </c:pt>
                <c:pt idx="24">
                  <c:v>17.062300795797324</c:v>
                </c:pt>
                <c:pt idx="25">
                  <c:v>15.173128355496829</c:v>
                </c:pt>
                <c:pt idx="26">
                  <c:v>13.377563706871289</c:v>
                </c:pt>
                <c:pt idx="27">
                  <c:v>11.711605325439365</c:v>
                </c:pt>
                <c:pt idx="28">
                  <c:v>10.19399750329732</c:v>
                </c:pt>
                <c:pt idx="29">
                  <c:v>8.8310080120460874</c:v>
                </c:pt>
                <c:pt idx="30">
                  <c:v>7.6204167537527026</c:v>
                </c:pt>
                <c:pt idx="31">
                  <c:v>6.5546084615189226</c:v>
                </c:pt>
                <c:pt idx="32">
                  <c:v>5.6228473995475756</c:v>
                </c:pt>
                <c:pt idx="33">
                  <c:v>4.8128796969401186</c:v>
                </c:pt>
                <c:pt idx="34">
                  <c:v>4.1120166401863241</c:v>
                </c:pt>
                <c:pt idx="35">
                  <c:v>3.5078340999987088</c:v>
                </c:pt>
                <c:pt idx="36">
                  <c:v>2.9885972670454417</c:v>
                </c:pt>
                <c:pt idx="37">
                  <c:v>2.5434943857222443</c:v>
                </c:pt>
                <c:pt idx="38">
                  <c:v>2.1627414312689748</c:v>
                </c:pt>
                <c:pt idx="39">
                  <c:v>1.8376024035668004</c:v>
                </c:pt>
                <c:pt idx="40">
                  <c:v>1.5603567693394071</c:v>
                </c:pt>
                <c:pt idx="41">
                  <c:v>1.3242358687792826</c:v>
                </c:pt>
                <c:pt idx="42">
                  <c:v>1.1233430686737815</c:v>
                </c:pt>
                <c:pt idx="43">
                  <c:v>0.95256743625546436</c:v>
                </c:pt>
                <c:pt idx="44">
                  <c:v>0.80749719501098016</c:v>
                </c:pt>
                <c:pt idx="45">
                  <c:v>0.68433679488771459</c:v>
                </c:pt>
                <c:pt idx="46">
                  <c:v>0.57982977644682632</c:v>
                </c:pt>
                <c:pt idx="47">
                  <c:v>0.49118850460152252</c:v>
                </c:pt>
                <c:pt idx="48">
                  <c:v>0.41603112796326008</c:v>
                </c:pt>
                <c:pt idx="49">
                  <c:v>0.35232566626774625</c:v>
                </c:pt>
                <c:pt idx="50">
                  <c:v>0.29834085675385846</c:v>
                </c:pt>
                <c:pt idx="51">
                  <c:v>0.25260324136595003</c:v>
                </c:pt>
                <c:pt idx="52">
                  <c:v>0.21385990869384833</c:v>
                </c:pt>
                <c:pt idx="53">
                  <c:v>0.18104628881968693</c:v>
                </c:pt>
                <c:pt idx="54">
                  <c:v>0.153258415891319</c:v>
                </c:pt>
                <c:pt idx="55">
                  <c:v>0.12972910883395911</c:v>
                </c:pt>
                <c:pt idx="56">
                  <c:v>0.10980756614768516</c:v>
                </c:pt>
                <c:pt idx="57">
                  <c:v>9.2941920323164007E-2</c:v>
                </c:pt>
                <c:pt idx="58">
                  <c:v>7.8664347287379505E-2</c:v>
                </c:pt>
                <c:pt idx="59">
                  <c:v>6.6578374174879371E-2</c:v>
                </c:pt>
                <c:pt idx="60">
                  <c:v>5.6348073305905202E-2</c:v>
                </c:pt>
                <c:pt idx="61">
                  <c:v>4.7688870894806341E-2</c:v>
                </c:pt>
                <c:pt idx="62">
                  <c:v>4.035973549068133E-2</c:v>
                </c:pt>
                <c:pt idx="63">
                  <c:v>3.41565435156298E-2</c:v>
                </c:pt>
                <c:pt idx="64">
                  <c:v>2.8906447723161512E-2</c:v>
                </c:pt>
                <c:pt idx="65">
                  <c:v>2.4463099247189084E-2</c:v>
                </c:pt>
                <c:pt idx="66">
                  <c:v>2.0702595488112839E-2</c:v>
                </c:pt>
                <c:pt idx="67">
                  <c:v>1.7520044734098832E-2</c:v>
                </c:pt>
                <c:pt idx="68">
                  <c:v>1.4826654480867873E-2</c:v>
                </c:pt>
                <c:pt idx="69">
                  <c:v>1.2547264209938932E-2</c:v>
                </c:pt>
                <c:pt idx="70">
                  <c:v>1.0618255204904148E-2</c:v>
                </c:pt>
                <c:pt idx="71">
                  <c:v>8.9857800909578112E-3</c:v>
                </c:pt>
                <c:pt idx="72">
                  <c:v>7.6042634087534148E-3</c:v>
                </c:pt>
                <c:pt idx="73">
                  <c:v>6.435131886236397E-3</c:v>
                </c:pt>
                <c:pt idx="74">
                  <c:v>5.4457393321227423E-3</c:v>
                </c:pt>
                <c:pt idx="75">
                  <c:v>4.608456399375978E-3</c:v>
                </c:pt>
                <c:pt idx="76">
                  <c:v>3.8998999924753073E-3</c:v>
                </c:pt>
                <c:pt idx="77">
                  <c:v>3.3002809358282084E-3</c:v>
                </c:pt>
                <c:pt idx="78">
                  <c:v>2.792851783248145E-3</c:v>
                </c:pt>
                <c:pt idx="79">
                  <c:v>2.3634394164898098E-3</c:v>
                </c:pt>
                <c:pt idx="80">
                  <c:v>2.0000494284133762E-3</c:v>
                </c:pt>
                <c:pt idx="81">
                  <c:v>1.6925312766359806E-3</c:v>
                </c:pt>
                <c:pt idx="82">
                  <c:v>1.4322948804186913E-3</c:v>
                </c:pt>
                <c:pt idx="83">
                  <c:v>1.2120707629347572E-3</c:v>
                </c:pt>
                <c:pt idx="84">
                  <c:v>1.0257070520276244E-3</c:v>
                </c:pt>
                <c:pt idx="85">
                  <c:v>8.6799767829892724E-4</c:v>
                </c:pt>
                <c:pt idx="86">
                  <c:v>7.3453697807435592E-4</c:v>
                </c:pt>
                <c:pt idx="87">
                  <c:v>6.2159664442665167E-4</c:v>
                </c:pt>
                <c:pt idx="88">
                  <c:v>5.2602159231115401E-4</c:v>
                </c:pt>
                <c:pt idx="89">
                  <c:v>4.4514183122679868E-4</c:v>
                </c:pt>
                <c:pt idx="90">
                  <c:v>3.7669788526902996E-4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4-1848-8184-44FBF2A57262}"/>
            </c:ext>
          </c:extLst>
        </c:ser>
        <c:ser>
          <c:idx val="3"/>
          <c:order val="2"/>
          <c:tx>
            <c:strRef>
              <c:f>'SIR Model'!$H$2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'SIR Model'!$E$3:$E$93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'SIR Model'!$H$3:$H$93</c:f>
              <c:numCache>
                <c:formatCode>0.00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0.45900000000000002</c:v>
                </c:pt>
                <c:pt idx="3">
                  <c:v>0.79376397500000007</c:v>
                </c:pt>
                <c:pt idx="4">
                  <c:v>1.22538718620343</c:v>
                </c:pt>
                <c:pt idx="5">
                  <c:v>1.7801268610775145</c:v>
                </c:pt>
                <c:pt idx="6">
                  <c:v>2.4901961812954925</c:v>
                </c:pt>
                <c:pt idx="7">
                  <c:v>3.3943612692402576</c:v>
                </c:pt>
                <c:pt idx="8">
                  <c:v>4.5380802786656949</c:v>
                </c:pt>
                <c:pt idx="9">
                  <c:v>5.972801684063298</c:v>
                </c:pt>
                <c:pt idx="10">
                  <c:v>7.7539244687264581</c:v>
                </c:pt>
                <c:pt idx="11">
                  <c:v>9.9368826635986132</c:v>
                </c:pt>
                <c:pt idx="12">
                  <c:v>12.570963190111296</c:v>
                </c:pt>
                <c:pt idx="13">
                  <c:v>15.690935623481817</c:v>
                </c:pt>
                <c:pt idx="14">
                  <c:v>19.30743879416838</c:v>
                </c:pt>
                <c:pt idx="15">
                  <c:v>23.39818394430446</c:v>
                </c:pt>
                <c:pt idx="16">
                  <c:v>27.90288868435335</c:v>
                </c:pt>
                <c:pt idx="17">
                  <c:v>32.724686175929214</c:v>
                </c:pt>
                <c:pt idx="18">
                  <c:v>37.739069245403975</c:v>
                </c:pt>
                <c:pt idx="19">
                  <c:v>42.808695734963017</c:v>
                </c:pt>
                <c:pt idx="20">
                  <c:v>47.800067427109788</c:v>
                </c:pt>
                <c:pt idx="21">
                  <c:v>52.597635282325392</c:v>
                </c:pt>
                <c:pt idx="22">
                  <c:v>57.112436726143528</c:v>
                </c:pt>
                <c:pt idx="23">
                  <c:v>61.284753402609233</c:v>
                </c:pt>
                <c:pt idx="24">
                  <c:v>65.082103559866397</c:v>
                </c:pt>
                <c:pt idx="25">
                  <c:v>68.494563719025862</c:v>
                </c:pt>
                <c:pt idx="26">
                  <c:v>71.529189390125225</c:v>
                </c:pt>
                <c:pt idx="27">
                  <c:v>74.204702131499488</c:v>
                </c:pt>
                <c:pt idx="28">
                  <c:v>76.547023196587361</c:v>
                </c:pt>
                <c:pt idx="29">
                  <c:v>78.585822697246826</c:v>
                </c:pt>
                <c:pt idx="30">
                  <c:v>80.352024299656037</c:v>
                </c:pt>
                <c:pt idx="31">
                  <c:v>81.876107650406581</c:v>
                </c:pt>
                <c:pt idx="32">
                  <c:v>83.18702934271036</c:v>
                </c:pt>
                <c:pt idx="33">
                  <c:v>84.311598822619871</c:v>
                </c:pt>
                <c:pt idx="34">
                  <c:v>85.274174762007888</c:v>
                </c:pt>
                <c:pt idx="35">
                  <c:v>86.096578090045156</c:v>
                </c:pt>
                <c:pt idx="36">
                  <c:v>86.798144910044897</c:v>
                </c:pt>
                <c:pt idx="37">
                  <c:v>87.395864363453981</c:v>
                </c:pt>
                <c:pt idx="38">
                  <c:v>87.904563240598435</c:v>
                </c:pt>
                <c:pt idx="39">
                  <c:v>88.337111526852226</c:v>
                </c:pt>
                <c:pt idx="40">
                  <c:v>88.704632007565593</c:v>
                </c:pt>
                <c:pt idx="41">
                  <c:v>89.016703361433471</c:v>
                </c:pt>
                <c:pt idx="42">
                  <c:v>89.281550535189325</c:v>
                </c:pt>
                <c:pt idx="43">
                  <c:v>89.506219148924075</c:v>
                </c:pt>
                <c:pt idx="44">
                  <c:v>89.69673263617517</c:v>
                </c:pt>
                <c:pt idx="45">
                  <c:v>89.858232075177369</c:v>
                </c:pt>
                <c:pt idx="46">
                  <c:v>89.995099434154909</c:v>
                </c:pt>
                <c:pt idx="47">
                  <c:v>90.111065389444278</c:v>
                </c:pt>
                <c:pt idx="48">
                  <c:v>90.209303090364585</c:v>
                </c:pt>
                <c:pt idx="49">
                  <c:v>90.292509315957233</c:v>
                </c:pt>
                <c:pt idx="50">
                  <c:v>90.362974449210782</c:v>
                </c:pt>
                <c:pt idx="51">
                  <c:v>90.422642620561547</c:v>
                </c:pt>
                <c:pt idx="52">
                  <c:v>90.473163268834739</c:v>
                </c:pt>
                <c:pt idx="53">
                  <c:v>90.515935250573506</c:v>
                </c:pt>
                <c:pt idx="54">
                  <c:v>90.552144508337449</c:v>
                </c:pt>
                <c:pt idx="55">
                  <c:v>90.582796191515712</c:v>
                </c:pt>
                <c:pt idx="56">
                  <c:v>90.608742013282509</c:v>
                </c:pt>
                <c:pt idx="57">
                  <c:v>90.63070352651205</c:v>
                </c:pt>
                <c:pt idx="58">
                  <c:v>90.649291910576679</c:v>
                </c:pt>
                <c:pt idx="59">
                  <c:v>90.665024780034159</c:v>
                </c:pt>
                <c:pt idx="60">
                  <c:v>90.678340454869129</c:v>
                </c:pt>
                <c:pt idx="61">
                  <c:v>90.689610069530318</c:v>
                </c:pt>
                <c:pt idx="62">
                  <c:v>90.699147843709284</c:v>
                </c:pt>
                <c:pt idx="63">
                  <c:v>90.707219790807414</c:v>
                </c:pt>
                <c:pt idx="64">
                  <c:v>90.714051099510542</c:v>
                </c:pt>
                <c:pt idx="65">
                  <c:v>90.719832389055171</c:v>
                </c:pt>
                <c:pt idx="66">
                  <c:v>90.724725008904613</c:v>
                </c:pt>
                <c:pt idx="67">
                  <c:v>90.728865528002231</c:v>
                </c:pt>
                <c:pt idx="68">
                  <c:v>90.732369536949051</c:v>
                </c:pt>
                <c:pt idx="69">
                  <c:v>90.735334867845225</c:v>
                </c:pt>
                <c:pt idx="70">
                  <c:v>90.737844320687216</c:v>
                </c:pt>
                <c:pt idx="71">
                  <c:v>90.739967971728191</c:v>
                </c:pt>
                <c:pt idx="72">
                  <c:v>90.741765127746376</c:v>
                </c:pt>
                <c:pt idx="73">
                  <c:v>90.743285980428126</c:v>
                </c:pt>
                <c:pt idx="74">
                  <c:v>90.744573006805368</c:v>
                </c:pt>
                <c:pt idx="75">
                  <c:v>90.745662154671791</c:v>
                </c:pt>
                <c:pt idx="76">
                  <c:v>90.746583845951662</c:v>
                </c:pt>
                <c:pt idx="77">
                  <c:v>90.74736382595016</c:v>
                </c:pt>
                <c:pt idx="78">
                  <c:v>90.748023882137332</c:v>
                </c:pt>
                <c:pt idx="79">
                  <c:v>90.748582452493977</c:v>
                </c:pt>
                <c:pt idx="80">
                  <c:v>90.74905514037728</c:v>
                </c:pt>
                <c:pt idx="81">
                  <c:v>90.749455150262961</c:v>
                </c:pt>
                <c:pt idx="82">
                  <c:v>90.749793656518293</c:v>
                </c:pt>
                <c:pt idx="83">
                  <c:v>90.75008011549437</c:v>
                </c:pt>
                <c:pt idx="84">
                  <c:v>90.750322529646951</c:v>
                </c:pt>
                <c:pt idx="85">
                  <c:v>90.750527671057355</c:v>
                </c:pt>
                <c:pt idx="86">
                  <c:v>90.750701270593012</c:v>
                </c:pt>
                <c:pt idx="87">
                  <c:v>90.75084817798863</c:v>
                </c:pt>
                <c:pt idx="88">
                  <c:v>90.75097249731752</c:v>
                </c:pt>
                <c:pt idx="89">
                  <c:v>90.751077701635978</c:v>
                </c:pt>
                <c:pt idx="90">
                  <c:v>90.751166730002225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4-1848-8184-44FBF2A5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45696"/>
        <c:axId val="216573200"/>
      </c:lineChart>
      <c:catAx>
        <c:axId val="2306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(days)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3200"/>
        <c:crosses val="autoZero"/>
        <c:auto val="1"/>
        <c:lblAlgn val="ctr"/>
        <c:lblOffset val="100"/>
        <c:noMultiLvlLbl val="0"/>
      </c:catAx>
      <c:valAx>
        <c:axId val="21657320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382587</xdr:colOff>
      <xdr:row>1</xdr:row>
      <xdr:rowOff>18522</xdr:rowOff>
    </xdr:from>
    <xdr:to>
      <xdr:col>17</xdr:col>
      <xdr:colOff>595313</xdr:colOff>
      <xdr:row>22</xdr:row>
      <xdr:rowOff>132292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zoomScale="96" zoomScaleNormal="96" zoomScalePageLayoutView="96" workbookViewId="0"/>
  </sheetViews>
  <sheetFormatPr defaultColWidth="8.77734375" defaultRowHeight="14.4" x14ac:dyDescent="0.3"/>
  <cols>
    <col min="1" max="1" width="30.44140625" customWidth="1"/>
    <col min="2" max="2" width="26.77734375" customWidth="1"/>
    <col min="3" max="9" width="12.6640625" customWidth="1"/>
  </cols>
  <sheetData>
    <row r="1" spans="1:10" ht="18" thickBot="1" x14ac:dyDescent="0.35">
      <c r="A1" s="8" t="s">
        <v>10</v>
      </c>
    </row>
    <row r="2" spans="1:10" ht="15" thickBot="1" x14ac:dyDescent="0.35">
      <c r="A2" t="s">
        <v>34</v>
      </c>
      <c r="E2" s="28" t="s">
        <v>26</v>
      </c>
      <c r="F2" s="29" t="s">
        <v>11</v>
      </c>
      <c r="G2" s="30" t="s">
        <v>27</v>
      </c>
      <c r="H2" s="31" t="s">
        <v>28</v>
      </c>
      <c r="I2" s="15" t="s">
        <v>29</v>
      </c>
      <c r="J2" s="32" t="s">
        <v>30</v>
      </c>
    </row>
    <row r="3" spans="1:10" x14ac:dyDescent="0.3">
      <c r="E3" s="21">
        <v>0</v>
      </c>
      <c r="F3" s="22">
        <f>B18</f>
        <v>99</v>
      </c>
      <c r="G3" s="22">
        <f>B19</f>
        <v>1</v>
      </c>
      <c r="H3" s="22">
        <f>B20</f>
        <v>0</v>
      </c>
      <c r="I3" s="26">
        <f>$B$9*$B$13*(G3/SUM(F3:H3))</f>
        <v>5.0000000000000001E-3</v>
      </c>
      <c r="J3" s="23">
        <f t="shared" ref="J3:J66" si="0">SUM(F3:H3)</f>
        <v>100</v>
      </c>
    </row>
    <row r="4" spans="1:10" ht="15.6" x14ac:dyDescent="0.35">
      <c r="A4" s="11" t="s">
        <v>12</v>
      </c>
      <c r="E4" s="21">
        <f t="shared" ref="E4:E35" si="1">E3+$B$15</f>
        <v>1</v>
      </c>
      <c r="F4" s="26">
        <f>F3 + ($B$10*SUM(F3:H3) + $B$12*H3 - I3*F3 -$B$10*F3)*$B$15</f>
        <v>98.504999999999995</v>
      </c>
      <c r="G4" s="26">
        <f>G3+(I3*F3 - $B$11*G3 -$B$10*G3)*$B$15</f>
        <v>1.2949999999999999</v>
      </c>
      <c r="H4" s="26">
        <f t="shared" ref="H4:H35" si="2">H3 + ($B$11*G3 -$B$10*H3-$B$12*H3)*$B$15</f>
        <v>0.2</v>
      </c>
      <c r="I4" s="26">
        <f>$B$9*$B$13*(G4/SUM(F4:H4))</f>
        <v>6.4749999999999999E-3</v>
      </c>
      <c r="J4" s="23">
        <f t="shared" si="0"/>
        <v>100</v>
      </c>
    </row>
    <row r="5" spans="1:10" ht="15.6" x14ac:dyDescent="0.35">
      <c r="A5" s="16" t="s">
        <v>31</v>
      </c>
      <c r="E5" s="21">
        <f t="shared" si="1"/>
        <v>2</v>
      </c>
      <c r="F5" s="26">
        <f t="shared" ref="F5:F35" si="3">F4 + ($B$10*SUM(F4:H4) + $B$12*H4 - I4*F4 -$B$10*F4)*$B$15</f>
        <v>97.86718012499999</v>
      </c>
      <c r="G5" s="26">
        <f t="shared" ref="G5:G35" si="4">G4+(I4*F4 - $B$11*G4 -$B$10*G4)*$B$15</f>
        <v>1.673819875</v>
      </c>
      <c r="H5" s="26">
        <f t="shared" si="2"/>
        <v>0.45900000000000002</v>
      </c>
      <c r="I5" s="26">
        <f t="shared" ref="I5:I34" si="5">$B$9*$B$13*(G5/SUM(F5:H5))</f>
        <v>8.3690993749999994E-3</v>
      </c>
      <c r="J5" s="23">
        <f t="shared" si="0"/>
        <v>100</v>
      </c>
    </row>
    <row r="6" spans="1:10" ht="15.6" x14ac:dyDescent="0.35">
      <c r="A6" s="12" t="s">
        <v>13</v>
      </c>
      <c r="E6" s="21">
        <f t="shared" si="1"/>
        <v>3</v>
      </c>
      <c r="F6" s="26">
        <f t="shared" si="3"/>
        <v>97.048119968982846</v>
      </c>
      <c r="G6" s="26">
        <f>G5+(I5*F5 - $B$11*G5 -$B$10*G5)*$B$15</f>
        <v>2.1581160560171497</v>
      </c>
      <c r="H6" s="26">
        <f t="shared" si="2"/>
        <v>0.79376397500000007</v>
      </c>
      <c r="I6" s="26">
        <f t="shared" si="5"/>
        <v>1.0790580280085749E-2</v>
      </c>
      <c r="J6" s="23">
        <f t="shared" si="0"/>
        <v>100</v>
      </c>
    </row>
    <row r="7" spans="1:10" x14ac:dyDescent="0.3">
      <c r="E7" s="21">
        <f t="shared" si="1"/>
        <v>4</v>
      </c>
      <c r="F7" s="26">
        <f t="shared" si="3"/>
        <v>96.00091443942614</v>
      </c>
      <c r="G7" s="26">
        <f t="shared" si="4"/>
        <v>2.7736983743704222</v>
      </c>
      <c r="H7" s="26">
        <f t="shared" si="2"/>
        <v>1.22538718620343</v>
      </c>
      <c r="I7" s="26">
        <f t="shared" si="5"/>
        <v>1.3868491871852111E-2</v>
      </c>
      <c r="J7" s="23">
        <f t="shared" si="0"/>
        <v>100</v>
      </c>
    </row>
    <row r="8" spans="1:10" ht="15" thickBot="1" x14ac:dyDescent="0.35">
      <c r="A8" s="9" t="s">
        <v>16</v>
      </c>
      <c r="E8" s="21">
        <f t="shared" si="1"/>
        <v>5</v>
      </c>
      <c r="F8" s="26">
        <f t="shared" si="3"/>
        <v>94.669526537832581</v>
      </c>
      <c r="G8" s="26">
        <f t="shared" si="4"/>
        <v>3.5503466010898892</v>
      </c>
      <c r="H8" s="26">
        <f t="shared" si="2"/>
        <v>1.7801268610775145</v>
      </c>
      <c r="I8" s="26">
        <f t="shared" si="5"/>
        <v>1.7751733005449449E-2</v>
      </c>
      <c r="J8" s="23">
        <f t="shared" si="0"/>
        <v>99.999999999999986</v>
      </c>
    </row>
    <row r="9" spans="1:10" x14ac:dyDescent="0.3">
      <c r="A9" t="s">
        <v>20</v>
      </c>
      <c r="B9" s="17">
        <v>5</v>
      </c>
      <c r="C9" s="1" t="s">
        <v>1</v>
      </c>
      <c r="E9" s="21">
        <f t="shared" si="1"/>
        <v>6</v>
      </c>
      <c r="F9" s="26">
        <f t="shared" si="3"/>
        <v>92.988978378980661</v>
      </c>
      <c r="G9" s="26">
        <f t="shared" si="4"/>
        <v>4.5208254397238266</v>
      </c>
      <c r="H9" s="26">
        <f t="shared" si="2"/>
        <v>2.4901961812954925</v>
      </c>
      <c r="I9" s="26">
        <f t="shared" si="5"/>
        <v>2.260412719861914E-2</v>
      </c>
      <c r="J9" s="23">
        <f t="shared" si="0"/>
        <v>99.999999999999972</v>
      </c>
    </row>
    <row r="10" spans="1:10" x14ac:dyDescent="0.3">
      <c r="A10" t="s">
        <v>33</v>
      </c>
      <c r="B10" s="18">
        <v>0</v>
      </c>
      <c r="C10" s="1" t="s">
        <v>1</v>
      </c>
      <c r="E10" s="21">
        <f t="shared" si="1"/>
        <v>7</v>
      </c>
      <c r="F10" s="26">
        <f t="shared" si="3"/>
        <v>90.887043683632541</v>
      </c>
      <c r="G10" s="26">
        <f t="shared" si="4"/>
        <v>5.7185950471271854</v>
      </c>
      <c r="H10" s="26">
        <f t="shared" si="2"/>
        <v>3.3943612692402576</v>
      </c>
      <c r="I10" s="26">
        <f t="shared" si="5"/>
        <v>2.8592975235635931E-2</v>
      </c>
      <c r="J10" s="23">
        <f t="shared" si="0"/>
        <v>99.999999999999986</v>
      </c>
    </row>
    <row r="11" spans="1:10" x14ac:dyDescent="0.3">
      <c r="A11" t="s">
        <v>2</v>
      </c>
      <c r="B11" s="19">
        <v>0.2</v>
      </c>
      <c r="C11" s="1" t="s">
        <v>1</v>
      </c>
      <c r="E11" s="21">
        <f t="shared" si="1"/>
        <v>8</v>
      </c>
      <c r="F11" s="26">
        <f t="shared" si="3"/>
        <v>88.288312694346274</v>
      </c>
      <c r="G11" s="26">
        <f t="shared" si="4"/>
        <v>7.173607026988015</v>
      </c>
      <c r="H11" s="26">
        <f t="shared" si="2"/>
        <v>4.5380802786656949</v>
      </c>
      <c r="I11" s="26">
        <f t="shared" si="5"/>
        <v>3.5868035134940086E-2</v>
      </c>
      <c r="J11" s="23">
        <f t="shared" si="0"/>
        <v>99.999999999999972</v>
      </c>
    </row>
    <row r="12" spans="1:10" x14ac:dyDescent="0.3">
      <c r="A12" t="s">
        <v>3</v>
      </c>
      <c r="B12" s="19">
        <v>0</v>
      </c>
      <c r="C12" s="1" t="s">
        <v>1</v>
      </c>
      <c r="E12" s="24">
        <f t="shared" si="1"/>
        <v>9</v>
      </c>
      <c r="F12" s="27">
        <f t="shared" si="3"/>
        <v>85.121584392620889</v>
      </c>
      <c r="G12" s="27">
        <f t="shared" si="4"/>
        <v>8.9056139233158014</v>
      </c>
      <c r="H12" s="27">
        <f t="shared" si="2"/>
        <v>5.972801684063298</v>
      </c>
      <c r="I12" s="27">
        <f t="shared" si="5"/>
        <v>4.4528069616579014E-2</v>
      </c>
      <c r="J12" s="25">
        <f t="shared" si="0"/>
        <v>99.999999999999986</v>
      </c>
    </row>
    <row r="13" spans="1:10" ht="15" thickBot="1" x14ac:dyDescent="0.35">
      <c r="A13" t="s">
        <v>4</v>
      </c>
      <c r="B13" s="20">
        <v>0.1</v>
      </c>
      <c r="E13" s="24">
        <f t="shared" si="1"/>
        <v>10</v>
      </c>
      <c r="F13" s="27">
        <f t="shared" si="3"/>
        <v>81.331284556912763</v>
      </c>
      <c r="G13" s="27">
        <f t="shared" si="4"/>
        <v>10.91479097436077</v>
      </c>
      <c r="H13" s="27">
        <f t="shared" si="2"/>
        <v>7.7539244687264581</v>
      </c>
      <c r="I13" s="27">
        <f t="shared" si="5"/>
        <v>5.4573954871803859E-2</v>
      </c>
      <c r="J13" s="25">
        <f t="shared" si="0"/>
        <v>99.999999999999986</v>
      </c>
    </row>
    <row r="14" spans="1:10" x14ac:dyDescent="0.3">
      <c r="E14" s="24">
        <f t="shared" si="1"/>
        <v>11</v>
      </c>
      <c r="F14" s="27">
        <f t="shared" si="3"/>
        <v>76.892714703837967</v>
      </c>
      <c r="G14" s="27">
        <f t="shared" si="4"/>
        <v>13.170402632563411</v>
      </c>
      <c r="H14" s="27">
        <f t="shared" si="2"/>
        <v>9.9368826635986132</v>
      </c>
      <c r="I14" s="27">
        <f t="shared" si="5"/>
        <v>6.5852013162817066E-2</v>
      </c>
      <c r="J14" s="25">
        <f t="shared" si="0"/>
        <v>99.999999999999986</v>
      </c>
    </row>
    <row r="15" spans="1:10" x14ac:dyDescent="0.3">
      <c r="A15" s="2" t="s">
        <v>0</v>
      </c>
      <c r="B15">
        <v>1</v>
      </c>
      <c r="C15" t="s">
        <v>9</v>
      </c>
      <c r="E15" s="24">
        <f t="shared" si="1"/>
        <v>12</v>
      </c>
      <c r="F15" s="27">
        <f t="shared" si="3"/>
        <v>71.829174643036097</v>
      </c>
      <c r="G15" s="27">
        <f t="shared" si="4"/>
        <v>15.599862166852603</v>
      </c>
      <c r="H15" s="27">
        <f t="shared" si="2"/>
        <v>12.570963190111296</v>
      </c>
      <c r="I15" s="27">
        <f t="shared" si="5"/>
        <v>7.7999310834263008E-2</v>
      </c>
      <c r="J15" s="25">
        <f t="shared" si="0"/>
        <v>100</v>
      </c>
    </row>
    <row r="16" spans="1:10" x14ac:dyDescent="0.3">
      <c r="E16" s="24">
        <f t="shared" si="1"/>
        <v>13</v>
      </c>
      <c r="F16" s="27">
        <f t="shared" si="3"/>
        <v>66.226548523085356</v>
      </c>
      <c r="G16" s="27">
        <f t="shared" si="4"/>
        <v>18.082515853432817</v>
      </c>
      <c r="H16" s="27">
        <f t="shared" si="2"/>
        <v>15.690935623481817</v>
      </c>
      <c r="I16" s="27">
        <f t="shared" si="5"/>
        <v>9.0412579267164103E-2</v>
      </c>
      <c r="J16" s="25">
        <f t="shared" si="0"/>
        <v>99.999999999999986</v>
      </c>
    </row>
    <row r="17" spans="1:10" ht="15" thickBot="1" x14ac:dyDescent="0.35">
      <c r="A17" s="9" t="s">
        <v>14</v>
      </c>
      <c r="E17" s="24">
        <f t="shared" si="1"/>
        <v>14</v>
      </c>
      <c r="F17" s="27">
        <f t="shared" si="3"/>
        <v>60.238835455151211</v>
      </c>
      <c r="G17" s="27">
        <f t="shared" si="4"/>
        <v>20.453725750680398</v>
      </c>
      <c r="H17" s="27">
        <f t="shared" si="2"/>
        <v>19.30743879416838</v>
      </c>
      <c r="I17" s="27">
        <f t="shared" si="5"/>
        <v>0.10226862875340201</v>
      </c>
      <c r="J17" s="25">
        <f t="shared" si="0"/>
        <v>99.999999999999986</v>
      </c>
    </row>
    <row r="18" spans="1:10" ht="15.6" x14ac:dyDescent="0.35">
      <c r="A18" s="4" t="s">
        <v>5</v>
      </c>
      <c r="B18" s="17">
        <v>99</v>
      </c>
      <c r="E18" s="24">
        <f t="shared" si="1"/>
        <v>15</v>
      </c>
      <c r="F18" s="27">
        <f t="shared" si="3"/>
        <v>54.078292355451083</v>
      </c>
      <c r="G18" s="27">
        <f t="shared" si="4"/>
        <v>22.523523700244446</v>
      </c>
      <c r="H18" s="27">
        <f t="shared" si="2"/>
        <v>23.39818394430446</v>
      </c>
      <c r="I18" s="27">
        <f t="shared" si="5"/>
        <v>0.11261761850122223</v>
      </c>
      <c r="J18" s="25">
        <f t="shared" si="0"/>
        <v>100</v>
      </c>
    </row>
    <row r="19" spans="1:10" ht="16.2" thickBot="1" x14ac:dyDescent="0.4">
      <c r="A19" s="4" t="s">
        <v>6</v>
      </c>
      <c r="B19" s="33">
        <v>1</v>
      </c>
      <c r="E19" s="24">
        <f t="shared" si="1"/>
        <v>16</v>
      </c>
      <c r="F19" s="27">
        <f t="shared" si="3"/>
        <v>47.988123857767327</v>
      </c>
      <c r="G19" s="27">
        <f t="shared" si="4"/>
        <v>24.108987457879309</v>
      </c>
      <c r="H19" s="27">
        <f t="shared" si="2"/>
        <v>27.90288868435335</v>
      </c>
      <c r="I19" s="27">
        <f t="shared" si="5"/>
        <v>0.12054493728939658</v>
      </c>
      <c r="J19" s="25">
        <f t="shared" si="0"/>
        <v>99.999999999999972</v>
      </c>
    </row>
    <row r="20" spans="1:10" ht="15.6" x14ac:dyDescent="0.35">
      <c r="A20" s="4" t="s">
        <v>7</v>
      </c>
      <c r="B20" s="13">
        <f>100-B18-B19</f>
        <v>0</v>
      </c>
      <c r="E20" s="24">
        <f t="shared" si="1"/>
        <v>17</v>
      </c>
      <c r="F20" s="27">
        <f t="shared" si="3"/>
        <v>42.203398476696968</v>
      </c>
      <c r="G20" s="27">
        <f t="shared" si="4"/>
        <v>25.071915347373803</v>
      </c>
      <c r="H20" s="27">
        <f t="shared" si="2"/>
        <v>32.724686175929214</v>
      </c>
      <c r="I20" s="27">
        <f t="shared" si="5"/>
        <v>0.12535957673686904</v>
      </c>
      <c r="J20" s="25">
        <f t="shared" si="0"/>
        <v>99.999999999999972</v>
      </c>
    </row>
    <row r="21" spans="1:10" ht="15.6" x14ac:dyDescent="0.35">
      <c r="A21" s="4" t="s">
        <v>8</v>
      </c>
      <c r="B21" s="13">
        <f>SUM(B18:B20)</f>
        <v>100</v>
      </c>
      <c r="E21" s="24">
        <f t="shared" si="1"/>
        <v>18</v>
      </c>
      <c r="F21" s="27">
        <f t="shared" si="3"/>
        <v>36.912798306800809</v>
      </c>
      <c r="G21" s="27">
        <f t="shared" si="4"/>
        <v>25.348132447795198</v>
      </c>
      <c r="H21" s="27">
        <f t="shared" si="2"/>
        <v>37.739069245403975</v>
      </c>
      <c r="I21" s="27">
        <f t="shared" si="5"/>
        <v>0.12674066223897604</v>
      </c>
      <c r="J21" s="25">
        <f t="shared" si="0"/>
        <v>99.999999999999972</v>
      </c>
    </row>
    <row r="22" spans="1:10" x14ac:dyDescent="0.3">
      <c r="A22" s="1"/>
      <c r="B22" s="3"/>
      <c r="C22" s="3"/>
      <c r="D22" s="3"/>
      <c r="E22" s="24">
        <f t="shared" si="1"/>
        <v>19</v>
      </c>
      <c r="F22" s="27">
        <f t="shared" si="3"/>
        <v>32.234445804303121</v>
      </c>
      <c r="G22" s="27">
        <f t="shared" si="4"/>
        <v>24.956858460733848</v>
      </c>
      <c r="H22" s="27">
        <f t="shared" si="2"/>
        <v>42.808695734963017</v>
      </c>
      <c r="I22" s="27">
        <f t="shared" si="5"/>
        <v>0.12478429230366926</v>
      </c>
      <c r="J22" s="25">
        <f t="shared" si="0"/>
        <v>99.999999999999986</v>
      </c>
    </row>
    <row r="23" spans="1:10" x14ac:dyDescent="0.3">
      <c r="A23" s="2" t="s">
        <v>22</v>
      </c>
      <c r="C23" s="3"/>
      <c r="D23" s="3"/>
      <c r="E23" s="24">
        <f t="shared" si="1"/>
        <v>20</v>
      </c>
      <c r="F23" s="27">
        <f t="shared" si="3"/>
        <v>28.212093296812174</v>
      </c>
      <c r="G23" s="27">
        <f t="shared" si="4"/>
        <v>23.987839276078024</v>
      </c>
      <c r="H23" s="27">
        <f t="shared" si="2"/>
        <v>47.800067427109788</v>
      </c>
      <c r="I23" s="27">
        <f t="shared" si="5"/>
        <v>0.11993919638039013</v>
      </c>
      <c r="J23" s="25">
        <f t="shared" si="0"/>
        <v>99.999999999999986</v>
      </c>
    </row>
    <row r="24" spans="1:10" x14ac:dyDescent="0.3">
      <c r="A24" s="14" t="s">
        <v>23</v>
      </c>
      <c r="B24" s="14" t="s">
        <v>21</v>
      </c>
      <c r="C24" s="3"/>
      <c r="D24" s="3"/>
      <c r="E24" s="24">
        <f t="shared" si="1"/>
        <v>21</v>
      </c>
      <c r="F24" s="27">
        <f t="shared" si="3"/>
        <v>24.82835749858393</v>
      </c>
      <c r="G24" s="27">
        <f t="shared" si="4"/>
        <v>22.574007219090664</v>
      </c>
      <c r="H24" s="27">
        <f t="shared" si="2"/>
        <v>52.597635282325392</v>
      </c>
      <c r="I24" s="27">
        <f t="shared" si="5"/>
        <v>0.11287003609545333</v>
      </c>
      <c r="J24" s="25">
        <f t="shared" si="0"/>
        <v>99.999999999999986</v>
      </c>
    </row>
    <row r="25" spans="1:10" x14ac:dyDescent="0.3">
      <c r="A25" s="14" t="s">
        <v>24</v>
      </c>
      <c r="B25" s="14" t="s">
        <v>25</v>
      </c>
      <c r="C25" s="5"/>
      <c r="D25" s="1"/>
      <c r="E25" s="24">
        <f t="shared" si="1"/>
        <v>22</v>
      </c>
      <c r="F25" s="27">
        <f t="shared" si="3"/>
        <v>22.025979891527943</v>
      </c>
      <c r="G25" s="27">
        <f t="shared" si="4"/>
        <v>20.861583382328519</v>
      </c>
      <c r="H25" s="27">
        <f t="shared" si="2"/>
        <v>57.112436726143528</v>
      </c>
      <c r="I25" s="27">
        <f t="shared" si="5"/>
        <v>0.10430791691164261</v>
      </c>
      <c r="J25" s="25">
        <f t="shared" si="0"/>
        <v>99.999999999999986</v>
      </c>
    </row>
    <row r="26" spans="1:10" x14ac:dyDescent="0.3">
      <c r="A26" s="2"/>
      <c r="C26" s="6"/>
      <c r="D26" s="3"/>
      <c r="E26" s="24">
        <f t="shared" si="1"/>
        <v>23</v>
      </c>
      <c r="F26" s="27">
        <f t="shared" si="3"/>
        <v>19.728495811104935</v>
      </c>
      <c r="G26" s="27">
        <f t="shared" si="4"/>
        <v>18.986750786285821</v>
      </c>
      <c r="H26" s="27">
        <f t="shared" si="2"/>
        <v>61.284753402609233</v>
      </c>
      <c r="I26" s="27">
        <f t="shared" si="5"/>
        <v>9.493375393142911E-2</v>
      </c>
      <c r="J26" s="25">
        <f t="shared" si="0"/>
        <v>100</v>
      </c>
    </row>
    <row r="27" spans="1:10" x14ac:dyDescent="0.3">
      <c r="A27" s="10" t="s">
        <v>15</v>
      </c>
      <c r="C27" s="7"/>
      <c r="D27" s="3"/>
      <c r="E27" s="24">
        <f t="shared" si="1"/>
        <v>24</v>
      </c>
      <c r="F27" s="27">
        <f t="shared" si="3"/>
        <v>17.855595644336269</v>
      </c>
      <c r="G27" s="27">
        <f t="shared" si="4"/>
        <v>17.062300795797324</v>
      </c>
      <c r="H27" s="27">
        <f t="shared" si="2"/>
        <v>65.082103559866397</v>
      </c>
      <c r="I27" s="27">
        <f t="shared" si="5"/>
        <v>8.5311503978986625E-2</v>
      </c>
      <c r="J27" s="25">
        <f t="shared" si="0"/>
        <v>99.999999999999986</v>
      </c>
    </row>
    <row r="28" spans="1:10" x14ac:dyDescent="0.3">
      <c r="A28" t="s">
        <v>17</v>
      </c>
      <c r="C28" s="3"/>
      <c r="D28" s="3"/>
      <c r="E28" s="24">
        <f t="shared" si="1"/>
        <v>25</v>
      </c>
      <c r="F28" s="27">
        <f t="shared" si="3"/>
        <v>16.332307925477298</v>
      </c>
      <c r="G28" s="27">
        <f t="shared" si="4"/>
        <v>15.173128355496829</v>
      </c>
      <c r="H28" s="27">
        <f t="shared" si="2"/>
        <v>68.494563719025862</v>
      </c>
      <c r="I28" s="27">
        <f t="shared" si="5"/>
        <v>7.5865641777484158E-2</v>
      </c>
      <c r="J28" s="25">
        <f t="shared" si="0"/>
        <v>99.999999999999986</v>
      </c>
    </row>
    <row r="29" spans="1:10" x14ac:dyDescent="0.3">
      <c r="A29" t="s">
        <v>18</v>
      </c>
      <c r="E29" s="24">
        <f t="shared" si="1"/>
        <v>26</v>
      </c>
      <c r="F29" s="27">
        <f t="shared" si="3"/>
        <v>15.093246903003472</v>
      </c>
      <c r="G29" s="27">
        <f t="shared" si="4"/>
        <v>13.377563706871289</v>
      </c>
      <c r="H29" s="27">
        <f t="shared" si="2"/>
        <v>71.529189390125225</v>
      </c>
      <c r="I29" s="27">
        <f t="shared" si="5"/>
        <v>6.688781853435645E-2</v>
      </c>
      <c r="J29" s="25">
        <f t="shared" si="0"/>
        <v>99.999999999999986</v>
      </c>
    </row>
    <row r="30" spans="1:10" x14ac:dyDescent="0.3">
      <c r="A30" t="s">
        <v>19</v>
      </c>
      <c r="E30" s="24">
        <f t="shared" si="1"/>
        <v>27</v>
      </c>
      <c r="F30" s="27">
        <f t="shared" si="3"/>
        <v>14.083692543061138</v>
      </c>
      <c r="G30" s="27">
        <f t="shared" si="4"/>
        <v>11.711605325439365</v>
      </c>
      <c r="H30" s="27">
        <f t="shared" si="2"/>
        <v>74.204702131499488</v>
      </c>
      <c r="I30" s="27">
        <f t="shared" si="5"/>
        <v>5.8558026627196821E-2</v>
      </c>
      <c r="J30" s="25">
        <f t="shared" si="0"/>
        <v>100</v>
      </c>
    </row>
    <row r="31" spans="1:10" x14ac:dyDescent="0.3">
      <c r="E31" s="24">
        <f t="shared" si="1"/>
        <v>28</v>
      </c>
      <c r="F31" s="27">
        <f t="shared" si="3"/>
        <v>13.25897930011531</v>
      </c>
      <c r="G31" s="27">
        <f t="shared" si="4"/>
        <v>10.19399750329732</v>
      </c>
      <c r="H31" s="27">
        <f t="shared" si="2"/>
        <v>76.547023196587361</v>
      </c>
      <c r="I31" s="27">
        <f t="shared" si="5"/>
        <v>5.0969987516486598E-2</v>
      </c>
      <c r="J31" s="25">
        <f t="shared" si="0"/>
        <v>100</v>
      </c>
    </row>
    <row r="32" spans="1:10" ht="15.6" x14ac:dyDescent="0.35">
      <c r="A32" s="4" t="s">
        <v>7</v>
      </c>
      <c r="B32">
        <f>(B9*B13)/(B10+B11)</f>
        <v>2.5</v>
      </c>
      <c r="E32" s="24">
        <f t="shared" si="1"/>
        <v>29</v>
      </c>
      <c r="F32" s="27">
        <f t="shared" si="3"/>
        <v>12.58316929070708</v>
      </c>
      <c r="G32" s="27">
        <f t="shared" si="4"/>
        <v>8.8310080120460874</v>
      </c>
      <c r="H32" s="27">
        <f t="shared" si="2"/>
        <v>78.585822697246826</v>
      </c>
      <c r="I32" s="27">
        <f t="shared" si="5"/>
        <v>4.4155040060230438E-2</v>
      </c>
      <c r="J32" s="25">
        <f t="shared" si="0"/>
        <v>100</v>
      </c>
    </row>
    <row r="33" spans="1:10" ht="15.6" x14ac:dyDescent="0.35">
      <c r="A33" s="4" t="s">
        <v>32</v>
      </c>
      <c r="B33">
        <f>B32*B18/B21</f>
        <v>2.4750000000000001</v>
      </c>
      <c r="E33" s="24">
        <f t="shared" si="1"/>
        <v>30</v>
      </c>
      <c r="F33" s="27">
        <f t="shared" si="3"/>
        <v>12.027558946591247</v>
      </c>
      <c r="G33" s="27">
        <f t="shared" si="4"/>
        <v>7.6204167537527026</v>
      </c>
      <c r="H33" s="27">
        <f t="shared" si="2"/>
        <v>80.352024299656037</v>
      </c>
      <c r="I33" s="27">
        <f t="shared" si="5"/>
        <v>3.810208376876352E-2</v>
      </c>
      <c r="J33" s="25">
        <f t="shared" si="0"/>
        <v>99.999999999999986</v>
      </c>
    </row>
    <row r="34" spans="1:10" x14ac:dyDescent="0.3">
      <c r="E34" s="24">
        <f t="shared" si="1"/>
        <v>31</v>
      </c>
      <c r="F34" s="27">
        <f t="shared" si="3"/>
        <v>11.569283888074485</v>
      </c>
      <c r="G34" s="27">
        <f t="shared" si="4"/>
        <v>6.5546084615189226</v>
      </c>
      <c r="H34" s="27">
        <f t="shared" si="2"/>
        <v>81.876107650406581</v>
      </c>
      <c r="I34" s="27">
        <f t="shared" si="5"/>
        <v>3.2773042307594619E-2</v>
      </c>
      <c r="J34" s="25">
        <f t="shared" si="0"/>
        <v>99.999999999999986</v>
      </c>
    </row>
    <row r="35" spans="1:10" x14ac:dyDescent="0.3">
      <c r="E35" s="24">
        <f t="shared" si="1"/>
        <v>32</v>
      </c>
      <c r="F35" s="27">
        <f t="shared" si="3"/>
        <v>11.190123257742048</v>
      </c>
      <c r="G35" s="27">
        <f t="shared" si="4"/>
        <v>5.6228473995475756</v>
      </c>
      <c r="H35" s="27">
        <f t="shared" si="2"/>
        <v>83.18702934271036</v>
      </c>
      <c r="I35" s="27">
        <f t="shared" ref="I35:I66" si="6">$B$9*$B$13*(G35/SUM(F35:H35))</f>
        <v>2.8114236997737883E-2</v>
      </c>
      <c r="J35" s="25">
        <f t="shared" si="0"/>
        <v>99.999999999999986</v>
      </c>
    </row>
    <row r="36" spans="1:10" x14ac:dyDescent="0.3">
      <c r="E36" s="24">
        <f t="shared" ref="E36:E67" si="7">E35+$B$15</f>
        <v>33</v>
      </c>
      <c r="F36" s="27">
        <f t="shared" ref="F36:F67" si="8">F35 + ($B$10*SUM(F35:H35) + $B$12*H35 - I35*F35 -$B$10*F35)*$B$15</f>
        <v>10.875521480439989</v>
      </c>
      <c r="G36" s="27">
        <f t="shared" ref="G36:G67" si="9">G35+(I35*F35 - $B$11*G35 -$B$10*G35)*$B$15</f>
        <v>4.8128796969401186</v>
      </c>
      <c r="H36" s="27">
        <f t="shared" ref="H36:H67" si="10">H35 + ($B$11*G35 -$B$10*H35-$B$12*H35)*$B$15</f>
        <v>84.311598822619871</v>
      </c>
      <c r="I36" s="27">
        <f t="shared" si="6"/>
        <v>2.40643984847006E-2</v>
      </c>
      <c r="J36" s="25">
        <f t="shared" si="0"/>
        <v>99.999999999999972</v>
      </c>
    </row>
    <row r="37" spans="1:10" x14ac:dyDescent="0.3">
      <c r="E37" s="24">
        <f t="shared" si="7"/>
        <v>34</v>
      </c>
      <c r="F37" s="27">
        <f t="shared" si="8"/>
        <v>10.613808597805761</v>
      </c>
      <c r="G37" s="27">
        <f t="shared" si="9"/>
        <v>4.1120166401863241</v>
      </c>
      <c r="H37" s="27">
        <f t="shared" si="10"/>
        <v>85.274174762007888</v>
      </c>
      <c r="I37" s="27">
        <f t="shared" si="6"/>
        <v>2.0560083200931625E-2</v>
      </c>
      <c r="J37" s="25">
        <f t="shared" si="0"/>
        <v>99.999999999999972</v>
      </c>
    </row>
    <row r="38" spans="1:10" x14ac:dyDescent="0.3">
      <c r="E38" s="24">
        <f t="shared" si="7"/>
        <v>35</v>
      </c>
      <c r="F38" s="27">
        <f t="shared" si="8"/>
        <v>10.395587809956112</v>
      </c>
      <c r="G38" s="27">
        <f t="shared" si="9"/>
        <v>3.5078340999987088</v>
      </c>
      <c r="H38" s="27">
        <f t="shared" si="10"/>
        <v>86.096578090045156</v>
      </c>
      <c r="I38" s="27">
        <f t="shared" si="6"/>
        <v>1.753917049999355E-2</v>
      </c>
      <c r="J38" s="25">
        <f t="shared" si="0"/>
        <v>99.999999999999972</v>
      </c>
    </row>
    <row r="39" spans="1:10" x14ac:dyDescent="0.3">
      <c r="E39" s="24">
        <f t="shared" si="7"/>
        <v>36</v>
      </c>
      <c r="F39" s="27">
        <f t="shared" si="8"/>
        <v>10.213257822909638</v>
      </c>
      <c r="G39" s="27">
        <f t="shared" si="9"/>
        <v>2.9885972670454417</v>
      </c>
      <c r="H39" s="27">
        <f t="shared" si="10"/>
        <v>86.798144910044897</v>
      </c>
      <c r="I39" s="27">
        <f t="shared" si="6"/>
        <v>1.4942986335227212E-2</v>
      </c>
      <c r="J39" s="25">
        <f t="shared" si="0"/>
        <v>99.999999999999972</v>
      </c>
    </row>
    <row r="40" spans="1:10" x14ac:dyDescent="0.3">
      <c r="E40" s="24">
        <f t="shared" si="7"/>
        <v>37</v>
      </c>
      <c r="F40" s="27">
        <f t="shared" si="8"/>
        <v>10.060641250823746</v>
      </c>
      <c r="G40" s="27">
        <f t="shared" si="9"/>
        <v>2.5434943857222443</v>
      </c>
      <c r="H40" s="27">
        <f t="shared" si="10"/>
        <v>87.395864363453981</v>
      </c>
      <c r="I40" s="27">
        <f t="shared" si="6"/>
        <v>1.2717471928611225E-2</v>
      </c>
      <c r="J40" s="25">
        <f t="shared" si="0"/>
        <v>99.999999999999972</v>
      </c>
    </row>
    <row r="41" spans="1:10" x14ac:dyDescent="0.3">
      <c r="E41" s="24">
        <f t="shared" si="7"/>
        <v>38</v>
      </c>
      <c r="F41" s="27">
        <f t="shared" si="8"/>
        <v>9.9326953281325672</v>
      </c>
      <c r="G41" s="27">
        <f t="shared" si="9"/>
        <v>2.1627414312689748</v>
      </c>
      <c r="H41" s="27">
        <f t="shared" si="10"/>
        <v>87.904563240598435</v>
      </c>
      <c r="I41" s="27">
        <f t="shared" si="6"/>
        <v>1.0813707156344877E-2</v>
      </c>
      <c r="J41" s="25">
        <f t="shared" si="0"/>
        <v>99.999999999999972</v>
      </c>
    </row>
    <row r="42" spans="1:10" x14ac:dyDescent="0.3">
      <c r="E42" s="24">
        <f t="shared" si="7"/>
        <v>39</v>
      </c>
      <c r="F42" s="27">
        <f t="shared" si="8"/>
        <v>9.8252860695809474</v>
      </c>
      <c r="G42" s="27">
        <f t="shared" si="9"/>
        <v>1.8376024035668004</v>
      </c>
      <c r="H42" s="27">
        <f t="shared" si="10"/>
        <v>88.337111526852226</v>
      </c>
      <c r="I42" s="27">
        <f t="shared" si="6"/>
        <v>9.188012017834004E-3</v>
      </c>
      <c r="J42" s="25">
        <f t="shared" si="0"/>
        <v>99.999999999999972</v>
      </c>
    </row>
    <row r="43" spans="1:10" x14ac:dyDescent="0.3">
      <c r="E43" s="24">
        <f t="shared" si="7"/>
        <v>40</v>
      </c>
      <c r="F43" s="27">
        <f t="shared" si="8"/>
        <v>9.7350112230949808</v>
      </c>
      <c r="G43" s="27">
        <f t="shared" si="9"/>
        <v>1.5603567693394071</v>
      </c>
      <c r="H43" s="27">
        <f t="shared" si="10"/>
        <v>88.704632007565593</v>
      </c>
      <c r="I43" s="27">
        <f t="shared" si="6"/>
        <v>7.8017838466970368E-3</v>
      </c>
      <c r="J43" s="25">
        <f t="shared" si="0"/>
        <v>99.999999999999986</v>
      </c>
    </row>
    <row r="44" spans="1:10" x14ac:dyDescent="0.3">
      <c r="E44" s="24">
        <f t="shared" si="7"/>
        <v>41</v>
      </c>
      <c r="F44" s="27">
        <f t="shared" si="8"/>
        <v>9.6590607697872244</v>
      </c>
      <c r="G44" s="27">
        <f t="shared" si="9"/>
        <v>1.3242358687792826</v>
      </c>
      <c r="H44" s="27">
        <f t="shared" si="10"/>
        <v>89.016703361433471</v>
      </c>
      <c r="I44" s="27">
        <f t="shared" si="6"/>
        <v>6.6211793438964144E-3</v>
      </c>
      <c r="J44" s="25">
        <f t="shared" si="0"/>
        <v>99.999999999999972</v>
      </c>
    </row>
    <row r="45" spans="1:10" x14ac:dyDescent="0.3">
      <c r="E45" s="24">
        <f t="shared" si="7"/>
        <v>42</v>
      </c>
      <c r="F45" s="27">
        <f t="shared" si="8"/>
        <v>9.5951063961368686</v>
      </c>
      <c r="G45" s="27">
        <f t="shared" si="9"/>
        <v>1.1233430686737815</v>
      </c>
      <c r="H45" s="27">
        <f t="shared" si="10"/>
        <v>89.281550535189325</v>
      </c>
      <c r="I45" s="27">
        <f t="shared" si="6"/>
        <v>5.6167153433689092E-3</v>
      </c>
      <c r="J45" s="25">
        <f t="shared" si="0"/>
        <v>99.999999999999972</v>
      </c>
    </row>
    <row r="46" spans="1:10" x14ac:dyDescent="0.3">
      <c r="E46" s="24">
        <f t="shared" si="7"/>
        <v>43</v>
      </c>
      <c r="F46" s="27">
        <f t="shared" si="8"/>
        <v>9.5412134148204295</v>
      </c>
      <c r="G46" s="27">
        <f t="shared" si="9"/>
        <v>0.95256743625546436</v>
      </c>
      <c r="H46" s="27">
        <f t="shared" si="10"/>
        <v>89.506219148924075</v>
      </c>
      <c r="I46" s="27">
        <f t="shared" si="6"/>
        <v>4.7628371812773228E-3</v>
      </c>
      <c r="J46" s="25">
        <f t="shared" si="0"/>
        <v>99.999999999999972</v>
      </c>
    </row>
    <row r="47" spans="1:10" x14ac:dyDescent="0.3">
      <c r="E47" s="24">
        <f t="shared" si="7"/>
        <v>44</v>
      </c>
      <c r="F47" s="27">
        <f t="shared" si="8"/>
        <v>9.4957701688138201</v>
      </c>
      <c r="G47" s="27">
        <f t="shared" si="9"/>
        <v>0.80749719501098016</v>
      </c>
      <c r="H47" s="27">
        <f t="shared" si="10"/>
        <v>89.69673263617517</v>
      </c>
      <c r="I47" s="27">
        <f t="shared" si="6"/>
        <v>4.0374859750549018E-3</v>
      </c>
      <c r="J47" s="25">
        <f t="shared" si="0"/>
        <v>99.999999999999972</v>
      </c>
    </row>
    <row r="48" spans="1:10" x14ac:dyDescent="0.3">
      <c r="E48" s="24">
        <f t="shared" si="7"/>
        <v>45</v>
      </c>
      <c r="F48" s="27">
        <f t="shared" si="8"/>
        <v>9.4574311299348892</v>
      </c>
      <c r="G48" s="27">
        <f t="shared" si="9"/>
        <v>0.68433679488771459</v>
      </c>
      <c r="H48" s="27">
        <f t="shared" si="10"/>
        <v>89.858232075177369</v>
      </c>
      <c r="I48" s="27">
        <f t="shared" si="6"/>
        <v>3.4216839744385741E-3</v>
      </c>
      <c r="J48" s="25">
        <f t="shared" si="0"/>
        <v>99.999999999999972</v>
      </c>
    </row>
    <row r="49" spans="5:10" x14ac:dyDescent="0.3">
      <c r="E49" s="24">
        <f t="shared" si="7"/>
        <v>46</v>
      </c>
      <c r="F49" s="27">
        <f t="shared" si="8"/>
        <v>9.4250707893982337</v>
      </c>
      <c r="G49" s="27">
        <f t="shared" si="9"/>
        <v>0.57982977644682632</v>
      </c>
      <c r="H49" s="27">
        <f t="shared" si="10"/>
        <v>89.995099434154909</v>
      </c>
      <c r="I49" s="27">
        <f t="shared" si="6"/>
        <v>2.8991488822341324E-3</v>
      </c>
      <c r="J49" s="25">
        <f t="shared" si="0"/>
        <v>99.999999999999972</v>
      </c>
    </row>
    <row r="50" spans="5:10" x14ac:dyDescent="0.3">
      <c r="E50" s="24">
        <f t="shared" si="7"/>
        <v>47</v>
      </c>
      <c r="F50" s="27">
        <f t="shared" si="8"/>
        <v>9.3977461059541731</v>
      </c>
      <c r="G50" s="27">
        <f t="shared" si="9"/>
        <v>0.49118850460152252</v>
      </c>
      <c r="H50" s="27">
        <f t="shared" si="10"/>
        <v>90.111065389444278</v>
      </c>
      <c r="I50" s="27">
        <f t="shared" si="6"/>
        <v>2.4559425230076134E-3</v>
      </c>
      <c r="J50" s="25">
        <f t="shared" si="0"/>
        <v>99.999999999999972</v>
      </c>
    </row>
    <row r="51" spans="5:10" x14ac:dyDescent="0.3">
      <c r="E51" s="24">
        <f t="shared" si="7"/>
        <v>48</v>
      </c>
      <c r="F51" s="27">
        <f t="shared" si="8"/>
        <v>9.3746657816721317</v>
      </c>
      <c r="G51" s="27">
        <f t="shared" si="9"/>
        <v>0.41603112796326008</v>
      </c>
      <c r="H51" s="27">
        <f t="shared" si="10"/>
        <v>90.209303090364585</v>
      </c>
      <c r="I51" s="27">
        <f t="shared" si="6"/>
        <v>2.0801556398163008E-3</v>
      </c>
      <c r="J51" s="25">
        <f t="shared" si="0"/>
        <v>99.999999999999972</v>
      </c>
    </row>
    <row r="52" spans="5:10" x14ac:dyDescent="0.3">
      <c r="E52" s="24">
        <f t="shared" si="7"/>
        <v>49</v>
      </c>
      <c r="F52" s="27">
        <f t="shared" si="8"/>
        <v>9.3551650177749934</v>
      </c>
      <c r="G52" s="27">
        <f t="shared" si="9"/>
        <v>0.35232566626774625</v>
      </c>
      <c r="H52" s="27">
        <f t="shared" si="10"/>
        <v>90.292509315957233</v>
      </c>
      <c r="I52" s="27">
        <f t="shared" si="6"/>
        <v>1.7616283313387317E-3</v>
      </c>
      <c r="J52" s="25">
        <f t="shared" si="0"/>
        <v>99.999999999999972</v>
      </c>
    </row>
    <row r="53" spans="5:10" x14ac:dyDescent="0.3">
      <c r="E53" s="24">
        <f t="shared" si="7"/>
        <v>50</v>
      </c>
      <c r="F53" s="27">
        <f t="shared" si="8"/>
        <v>9.3386846940353312</v>
      </c>
      <c r="G53" s="27">
        <f t="shared" si="9"/>
        <v>0.29834085675385846</v>
      </c>
      <c r="H53" s="27">
        <f t="shared" si="10"/>
        <v>90.362974449210782</v>
      </c>
      <c r="I53" s="27">
        <f t="shared" si="6"/>
        <v>1.4917042837692927E-3</v>
      </c>
      <c r="J53" s="25">
        <f t="shared" si="0"/>
        <v>99.999999999999972</v>
      </c>
    </row>
    <row r="54" spans="5:10" x14ac:dyDescent="0.3">
      <c r="E54" s="24">
        <f t="shared" si="7"/>
        <v>51</v>
      </c>
      <c r="F54" s="27">
        <f t="shared" si="8"/>
        <v>9.3247541380724677</v>
      </c>
      <c r="G54" s="27">
        <f t="shared" si="9"/>
        <v>0.25260324136595003</v>
      </c>
      <c r="H54" s="27">
        <f t="shared" si="10"/>
        <v>90.422642620561547</v>
      </c>
      <c r="I54" s="27">
        <f t="shared" si="6"/>
        <v>1.2630162068297504E-3</v>
      </c>
      <c r="J54" s="25">
        <f t="shared" si="0"/>
        <v>99.999999999999972</v>
      </c>
    </row>
    <row r="55" spans="5:10" x14ac:dyDescent="0.3">
      <c r="E55" s="24">
        <f t="shared" si="7"/>
        <v>52</v>
      </c>
      <c r="F55" s="27">
        <f t="shared" si="8"/>
        <v>9.3129768224713789</v>
      </c>
      <c r="G55" s="27">
        <f t="shared" si="9"/>
        <v>0.21385990869384833</v>
      </c>
      <c r="H55" s="27">
        <f t="shared" si="10"/>
        <v>90.473163268834739</v>
      </c>
      <c r="I55" s="27">
        <f t="shared" si="6"/>
        <v>1.0692995434692419E-3</v>
      </c>
      <c r="J55" s="25">
        <f t="shared" si="0"/>
        <v>99.999999999999972</v>
      </c>
    </row>
    <row r="56" spans="5:10" x14ac:dyDescent="0.3">
      <c r="E56" s="24">
        <f t="shared" si="7"/>
        <v>53</v>
      </c>
      <c r="F56" s="27">
        <f t="shared" si="8"/>
        <v>9.3030184606067703</v>
      </c>
      <c r="G56" s="27">
        <f t="shared" si="9"/>
        <v>0.18104628881968693</v>
      </c>
      <c r="H56" s="27">
        <f t="shared" si="10"/>
        <v>90.515935250573506</v>
      </c>
      <c r="I56" s="27">
        <f t="shared" si="6"/>
        <v>9.0523144409843505E-4</v>
      </c>
      <c r="J56" s="25">
        <f t="shared" si="0"/>
        <v>99.999999999999957</v>
      </c>
    </row>
    <row r="57" spans="5:10" x14ac:dyDescent="0.3">
      <c r="E57" s="24">
        <f t="shared" si="7"/>
        <v>54</v>
      </c>
      <c r="F57" s="27">
        <f t="shared" si="8"/>
        <v>9.2945970757712004</v>
      </c>
      <c r="G57" s="27">
        <f t="shared" si="9"/>
        <v>0.153258415891319</v>
      </c>
      <c r="H57" s="27">
        <f t="shared" si="10"/>
        <v>90.552144508337449</v>
      </c>
      <c r="I57" s="27">
        <f t="shared" si="6"/>
        <v>7.6629207945659518E-4</v>
      </c>
      <c r="J57" s="25">
        <f t="shared" si="0"/>
        <v>99.999999999999972</v>
      </c>
    </row>
    <row r="58" spans="5:10" x14ac:dyDescent="0.3">
      <c r="E58" s="24">
        <f t="shared" si="7"/>
        <v>55</v>
      </c>
      <c r="F58" s="27">
        <f t="shared" si="8"/>
        <v>9.2874746996502964</v>
      </c>
      <c r="G58" s="27">
        <f t="shared" si="9"/>
        <v>0.12972910883395911</v>
      </c>
      <c r="H58" s="27">
        <f t="shared" si="10"/>
        <v>90.582796191515712</v>
      </c>
      <c r="I58" s="27">
        <f t="shared" si="6"/>
        <v>6.486455441697957E-4</v>
      </c>
      <c r="J58" s="25">
        <f t="shared" si="0"/>
        <v>99.999999999999972</v>
      </c>
    </row>
    <row r="59" spans="5:10" x14ac:dyDescent="0.3">
      <c r="E59" s="24">
        <f t="shared" si="7"/>
        <v>56</v>
      </c>
      <c r="F59" s="27">
        <f t="shared" si="8"/>
        <v>9.2814504205697776</v>
      </c>
      <c r="G59" s="27">
        <f t="shared" si="9"/>
        <v>0.10980756614768516</v>
      </c>
      <c r="H59" s="27">
        <f t="shared" si="10"/>
        <v>90.608742013282509</v>
      </c>
      <c r="I59" s="27">
        <f t="shared" si="6"/>
        <v>5.4903783073842602E-4</v>
      </c>
      <c r="J59" s="25">
        <f t="shared" si="0"/>
        <v>99.999999999999972</v>
      </c>
    </row>
    <row r="60" spans="5:10" x14ac:dyDescent="0.3">
      <c r="E60" s="24">
        <f t="shared" si="7"/>
        <v>57</v>
      </c>
      <c r="F60" s="27">
        <f t="shared" si="8"/>
        <v>9.2763545531647615</v>
      </c>
      <c r="G60" s="27">
        <f t="shared" si="9"/>
        <v>9.2941920323164007E-2</v>
      </c>
      <c r="H60" s="27">
        <f t="shared" si="10"/>
        <v>90.63070352651205</v>
      </c>
      <c r="I60" s="27">
        <f t="shared" si="6"/>
        <v>4.6470960161582015E-4</v>
      </c>
      <c r="J60" s="25">
        <f t="shared" si="0"/>
        <v>99.999999999999972</v>
      </c>
    </row>
    <row r="61" spans="5:10" x14ac:dyDescent="0.3">
      <c r="E61" s="24">
        <f t="shared" si="7"/>
        <v>58</v>
      </c>
      <c r="F61" s="27">
        <f t="shared" si="8"/>
        <v>9.2720437421359136</v>
      </c>
      <c r="G61" s="27">
        <f t="shared" si="9"/>
        <v>7.8664347287379505E-2</v>
      </c>
      <c r="H61" s="27">
        <f t="shared" si="10"/>
        <v>90.649291910576679</v>
      </c>
      <c r="I61" s="27">
        <f t="shared" si="6"/>
        <v>3.9332173643689765E-4</v>
      </c>
      <c r="J61" s="25">
        <f t="shared" si="0"/>
        <v>99.999999999999972</v>
      </c>
    </row>
    <row r="62" spans="5:10" x14ac:dyDescent="0.3">
      <c r="E62" s="24">
        <f t="shared" si="7"/>
        <v>59</v>
      </c>
      <c r="F62" s="27">
        <f t="shared" si="8"/>
        <v>9.2683968457909387</v>
      </c>
      <c r="G62" s="27">
        <f t="shared" si="9"/>
        <v>6.6578374174879371E-2</v>
      </c>
      <c r="H62" s="27">
        <f t="shared" si="10"/>
        <v>90.665024780034159</v>
      </c>
      <c r="I62" s="27">
        <f t="shared" si="6"/>
        <v>3.3289187087439694E-4</v>
      </c>
      <c r="J62" s="25">
        <f t="shared" si="0"/>
        <v>99.999999999999972</v>
      </c>
    </row>
    <row r="63" spans="5:10" x14ac:dyDescent="0.3">
      <c r="E63" s="24">
        <f t="shared" si="7"/>
        <v>60</v>
      </c>
      <c r="F63" s="27">
        <f t="shared" si="8"/>
        <v>9.265311471824937</v>
      </c>
      <c r="G63" s="27">
        <f t="shared" si="9"/>
        <v>5.6348073305905202E-2</v>
      </c>
      <c r="H63" s="27">
        <f t="shared" si="10"/>
        <v>90.678340454869129</v>
      </c>
      <c r="I63" s="27">
        <f t="shared" si="6"/>
        <v>2.8174036652952607E-4</v>
      </c>
      <c r="J63" s="25">
        <f t="shared" si="0"/>
        <v>99.999999999999972</v>
      </c>
    </row>
    <row r="64" spans="5:10" x14ac:dyDescent="0.3">
      <c r="E64" s="24">
        <f t="shared" si="7"/>
        <v>61</v>
      </c>
      <c r="F64" s="27">
        <f t="shared" si="8"/>
        <v>9.2627010595748551</v>
      </c>
      <c r="G64" s="27">
        <f t="shared" si="9"/>
        <v>4.7688870894806341E-2</v>
      </c>
      <c r="H64" s="27">
        <f t="shared" si="10"/>
        <v>90.689610069530318</v>
      </c>
      <c r="I64" s="27">
        <f t="shared" si="6"/>
        <v>2.3844435447403179E-4</v>
      </c>
      <c r="J64" s="25">
        <f t="shared" si="0"/>
        <v>99.999999999999972</v>
      </c>
    </row>
    <row r="65" spans="5:10" x14ac:dyDescent="0.3">
      <c r="E65" s="24">
        <f t="shared" si="7"/>
        <v>62</v>
      </c>
      <c r="F65" s="27">
        <f t="shared" si="8"/>
        <v>9.2604924208000181</v>
      </c>
      <c r="G65" s="27">
        <f t="shared" si="9"/>
        <v>4.035973549068133E-2</v>
      </c>
      <c r="H65" s="27">
        <f t="shared" si="10"/>
        <v>90.699147843709284</v>
      </c>
      <c r="I65" s="27">
        <f t="shared" si="6"/>
        <v>2.0179867745340668E-4</v>
      </c>
      <c r="J65" s="25">
        <f t="shared" si="0"/>
        <v>99.999999999999986</v>
      </c>
    </row>
    <row r="66" spans="5:10" x14ac:dyDescent="0.3">
      <c r="E66" s="24">
        <f t="shared" si="7"/>
        <v>63</v>
      </c>
      <c r="F66" s="27">
        <f t="shared" si="8"/>
        <v>9.2586236656769341</v>
      </c>
      <c r="G66" s="27">
        <f t="shared" si="9"/>
        <v>3.41565435156298E-2</v>
      </c>
      <c r="H66" s="27">
        <f t="shared" si="10"/>
        <v>90.707219790807414</v>
      </c>
      <c r="I66" s="27">
        <f t="shared" si="6"/>
        <v>1.7078271757814905E-4</v>
      </c>
      <c r="J66" s="25">
        <f t="shared" si="0"/>
        <v>99.999999999999972</v>
      </c>
    </row>
    <row r="67" spans="5:10" x14ac:dyDescent="0.3">
      <c r="E67" s="24">
        <f t="shared" si="7"/>
        <v>64</v>
      </c>
      <c r="F67" s="27">
        <f t="shared" si="8"/>
        <v>9.2570424527662762</v>
      </c>
      <c r="G67" s="27">
        <f t="shared" si="9"/>
        <v>2.8906447723161512E-2</v>
      </c>
      <c r="H67" s="27">
        <f t="shared" si="10"/>
        <v>90.714051099510542</v>
      </c>
      <c r="I67" s="27">
        <f t="shared" ref="I67:I93" si="11">$B$9*$B$13*(G67/SUM(F67:H67))</f>
        <v>1.4453223861580759E-4</v>
      </c>
      <c r="J67" s="25">
        <f t="shared" ref="J67:J74" si="12">SUM(F67:H67)</f>
        <v>99.999999999999972</v>
      </c>
    </row>
    <row r="68" spans="5:10" x14ac:dyDescent="0.3">
      <c r="E68" s="24">
        <f t="shared" ref="E68:E93" si="13">E67+$B$15</f>
        <v>65</v>
      </c>
      <c r="F68" s="27">
        <f t="shared" ref="F68:F93" si="14">F67 + ($B$10*SUM(F67:H67) + $B$12*H67 - I67*F67 -$B$10*F67)*$B$15</f>
        <v>9.2557045116976155</v>
      </c>
      <c r="G68" s="27">
        <f t="shared" ref="G68:G93" si="15">G67+(I67*F67 - $B$11*G67 -$B$10*G67)*$B$15</f>
        <v>2.4463099247189084E-2</v>
      </c>
      <c r="H68" s="27">
        <f t="shared" ref="H68:H93" si="16">H67 + ($B$11*G67 -$B$10*H67-$B$12*H67)*$B$15</f>
        <v>90.719832389055171</v>
      </c>
      <c r="I68" s="27">
        <f t="shared" si="11"/>
        <v>1.2231549623594547E-4</v>
      </c>
      <c r="J68" s="25">
        <f t="shared" si="12"/>
        <v>99.999999999999972</v>
      </c>
    </row>
    <row r="69" spans="5:10" x14ac:dyDescent="0.3">
      <c r="E69" s="24">
        <f t="shared" si="13"/>
        <v>66</v>
      </c>
      <c r="F69" s="27">
        <f t="shared" si="14"/>
        <v>9.2545723956072532</v>
      </c>
      <c r="G69" s="27">
        <f t="shared" si="15"/>
        <v>2.0702595488112839E-2</v>
      </c>
      <c r="H69" s="27">
        <f t="shared" si="16"/>
        <v>90.724725008904613</v>
      </c>
      <c r="I69" s="27">
        <f t="shared" si="11"/>
        <v>1.0351297744056422E-4</v>
      </c>
      <c r="J69" s="25">
        <f t="shared" si="12"/>
        <v>99.999999999999972</v>
      </c>
    </row>
    <row r="70" spans="5:10" x14ac:dyDescent="0.3">
      <c r="E70" s="24">
        <f t="shared" si="13"/>
        <v>67</v>
      </c>
      <c r="F70" s="27">
        <f t="shared" si="14"/>
        <v>9.2536144272636438</v>
      </c>
      <c r="G70" s="27">
        <f t="shared" si="15"/>
        <v>1.7520044734098832E-2</v>
      </c>
      <c r="H70" s="27">
        <f t="shared" si="16"/>
        <v>90.728865528002231</v>
      </c>
      <c r="I70" s="27">
        <f t="shared" si="11"/>
        <v>8.7600223670494183E-5</v>
      </c>
      <c r="J70" s="25">
        <f t="shared" si="12"/>
        <v>99.999999999999972</v>
      </c>
    </row>
    <row r="71" spans="5:10" x14ac:dyDescent="0.3">
      <c r="E71" s="24">
        <f t="shared" si="13"/>
        <v>68</v>
      </c>
      <c r="F71" s="27">
        <f t="shared" si="14"/>
        <v>9.2528038085700555</v>
      </c>
      <c r="G71" s="27">
        <f t="shared" si="15"/>
        <v>1.4826654480867873E-2</v>
      </c>
      <c r="H71" s="27">
        <f t="shared" si="16"/>
        <v>90.732369536949051</v>
      </c>
      <c r="I71" s="27">
        <f t="shared" si="11"/>
        <v>7.4133272404339391E-5</v>
      </c>
      <c r="J71" s="25">
        <f t="shared" si="12"/>
        <v>99.999999999999972</v>
      </c>
    </row>
    <row r="72" spans="5:10" x14ac:dyDescent="0.3">
      <c r="E72" s="24">
        <f t="shared" si="13"/>
        <v>69</v>
      </c>
      <c r="F72" s="27">
        <f t="shared" si="14"/>
        <v>9.2521178679448113</v>
      </c>
      <c r="G72" s="27">
        <f t="shared" si="15"/>
        <v>1.2547264209938932E-2</v>
      </c>
      <c r="H72" s="27">
        <f t="shared" si="16"/>
        <v>90.735334867845225</v>
      </c>
      <c r="I72" s="27">
        <f t="shared" si="11"/>
        <v>6.2736321049694673E-5</v>
      </c>
      <c r="J72" s="25">
        <f t="shared" si="12"/>
        <v>99.999999999999972</v>
      </c>
    </row>
    <row r="73" spans="5:10" x14ac:dyDescent="0.3">
      <c r="E73" s="24">
        <f t="shared" si="13"/>
        <v>70</v>
      </c>
      <c r="F73" s="27">
        <f t="shared" si="14"/>
        <v>9.251537424107859</v>
      </c>
      <c r="G73" s="27">
        <f t="shared" si="15"/>
        <v>1.0618255204904148E-2</v>
      </c>
      <c r="H73" s="27">
        <f t="shared" si="16"/>
        <v>90.737844320687216</v>
      </c>
      <c r="I73" s="27">
        <f t="shared" si="11"/>
        <v>5.3091276024520756E-5</v>
      </c>
      <c r="J73" s="25">
        <f t="shared" si="12"/>
        <v>99.999999999999972</v>
      </c>
    </row>
    <row r="74" spans="5:10" x14ac:dyDescent="0.3">
      <c r="E74" s="24">
        <f t="shared" si="13"/>
        <v>71</v>
      </c>
      <c r="F74" s="27">
        <f t="shared" si="14"/>
        <v>9.251046248180824</v>
      </c>
      <c r="G74" s="27">
        <f t="shared" si="15"/>
        <v>8.9857800909578112E-3</v>
      </c>
      <c r="H74" s="27">
        <f t="shared" si="16"/>
        <v>90.739967971728191</v>
      </c>
      <c r="I74" s="27">
        <f t="shared" si="11"/>
        <v>4.4928900454789068E-5</v>
      </c>
      <c r="J74" s="25">
        <f t="shared" si="12"/>
        <v>99.999999999999972</v>
      </c>
    </row>
    <row r="75" spans="5:10" x14ac:dyDescent="0.3">
      <c r="E75" s="24">
        <f t="shared" si="13"/>
        <v>72</v>
      </c>
      <c r="F75" s="27">
        <f t="shared" si="14"/>
        <v>9.2506306088448369</v>
      </c>
      <c r="G75" s="27">
        <f t="shared" si="15"/>
        <v>7.6042634087534148E-3</v>
      </c>
      <c r="H75" s="27">
        <f t="shared" si="16"/>
        <v>90.741765127746376</v>
      </c>
      <c r="I75" s="27">
        <f t="shared" si="11"/>
        <v>3.8021317043767088E-5</v>
      </c>
      <c r="J75" s="25">
        <f>SUM(F75:H75)</f>
        <v>99.999999999999972</v>
      </c>
    </row>
    <row r="76" spans="5:10" x14ac:dyDescent="0.3">
      <c r="E76" s="24">
        <f t="shared" si="13"/>
        <v>73</v>
      </c>
      <c r="F76" s="27">
        <f t="shared" si="14"/>
        <v>9.250278887685603</v>
      </c>
      <c r="G76" s="27">
        <f t="shared" si="15"/>
        <v>6.435131886236397E-3</v>
      </c>
      <c r="H76" s="27">
        <f t="shared" si="16"/>
        <v>90.743285980428126</v>
      </c>
      <c r="I76" s="27">
        <f t="shared" si="11"/>
        <v>3.2175659431181992E-5</v>
      </c>
      <c r="J76" s="25">
        <f t="shared" ref="J76:J93" si="17">SUM(F76:H76)</f>
        <v>99.999999999999972</v>
      </c>
    </row>
    <row r="77" spans="5:10" x14ac:dyDescent="0.3">
      <c r="E77" s="24">
        <f t="shared" si="13"/>
        <v>74</v>
      </c>
      <c r="F77" s="27">
        <f t="shared" si="14"/>
        <v>9.2499812538624688</v>
      </c>
      <c r="G77" s="27">
        <f t="shared" si="15"/>
        <v>5.4457393321227423E-3</v>
      </c>
      <c r="H77" s="27">
        <f t="shared" si="16"/>
        <v>90.744573006805368</v>
      </c>
      <c r="I77" s="27">
        <f t="shared" si="11"/>
        <v>2.7228696660613723E-5</v>
      </c>
      <c r="J77" s="25">
        <f t="shared" si="17"/>
        <v>99.999999999999957</v>
      </c>
    </row>
    <row r="78" spans="5:10" x14ac:dyDescent="0.3">
      <c r="E78" s="24">
        <f t="shared" si="13"/>
        <v>75</v>
      </c>
      <c r="F78" s="27">
        <f t="shared" si="14"/>
        <v>9.2497293889287917</v>
      </c>
      <c r="G78" s="27">
        <f t="shared" si="15"/>
        <v>4.608456399375978E-3</v>
      </c>
      <c r="H78" s="27">
        <f t="shared" si="16"/>
        <v>90.745662154671791</v>
      </c>
      <c r="I78" s="27">
        <f t="shared" si="11"/>
        <v>2.3042281996879899E-5</v>
      </c>
      <c r="J78" s="25">
        <f t="shared" si="17"/>
        <v>99.999999999999957</v>
      </c>
    </row>
    <row r="79" spans="5:10" x14ac:dyDescent="0.3">
      <c r="E79" s="24">
        <f t="shared" si="13"/>
        <v>76</v>
      </c>
      <c r="F79" s="27">
        <f t="shared" si="14"/>
        <v>9.249516254055818</v>
      </c>
      <c r="G79" s="27">
        <f t="shared" si="15"/>
        <v>3.8998999924753073E-3</v>
      </c>
      <c r="H79" s="27">
        <f t="shared" si="16"/>
        <v>90.746583845951662</v>
      </c>
      <c r="I79" s="27">
        <f t="shared" si="11"/>
        <v>1.9499499962376543E-5</v>
      </c>
      <c r="J79" s="25">
        <f t="shared" si="17"/>
        <v>99.999999999999957</v>
      </c>
    </row>
    <row r="80" spans="5:10" x14ac:dyDescent="0.3">
      <c r="E80" s="24">
        <f t="shared" si="13"/>
        <v>77</v>
      </c>
      <c r="F80" s="27">
        <f t="shared" si="14"/>
        <v>9.2493358931139706</v>
      </c>
      <c r="G80" s="27">
        <f t="shared" si="15"/>
        <v>3.3002809358282084E-3</v>
      </c>
      <c r="H80" s="27">
        <f t="shared" si="16"/>
        <v>90.74736382595016</v>
      </c>
      <c r="I80" s="27">
        <f t="shared" si="11"/>
        <v>1.6501404679141048E-5</v>
      </c>
      <c r="J80" s="25">
        <f t="shared" si="17"/>
        <v>99.999999999999957</v>
      </c>
    </row>
    <row r="81" spans="5:10" x14ac:dyDescent="0.3">
      <c r="E81" s="24">
        <f t="shared" si="13"/>
        <v>78</v>
      </c>
      <c r="F81" s="27">
        <f t="shared" si="14"/>
        <v>9.2491832660793847</v>
      </c>
      <c r="G81" s="27">
        <f t="shared" si="15"/>
        <v>2.792851783248145E-3</v>
      </c>
      <c r="H81" s="27">
        <f t="shared" si="16"/>
        <v>90.748023882137332</v>
      </c>
      <c r="I81" s="27">
        <f t="shared" si="11"/>
        <v>1.3964258916240729E-5</v>
      </c>
      <c r="J81" s="25">
        <f t="shared" si="17"/>
        <v>99.999999999999972</v>
      </c>
    </row>
    <row r="82" spans="5:10" x14ac:dyDescent="0.3">
      <c r="E82" s="24">
        <f t="shared" si="13"/>
        <v>79</v>
      </c>
      <c r="F82" s="27">
        <f t="shared" si="14"/>
        <v>9.2490541080894939</v>
      </c>
      <c r="G82" s="27">
        <f t="shared" si="15"/>
        <v>2.3634394164898098E-3</v>
      </c>
      <c r="H82" s="27">
        <f t="shared" si="16"/>
        <v>90.748582452493977</v>
      </c>
      <c r="I82" s="27">
        <f t="shared" si="11"/>
        <v>1.1817197082449055E-5</v>
      </c>
      <c r="J82" s="25">
        <f t="shared" si="17"/>
        <v>99.999999999999957</v>
      </c>
    </row>
    <row r="83" spans="5:10" x14ac:dyDescent="0.3">
      <c r="E83" s="24">
        <f t="shared" si="13"/>
        <v>80</v>
      </c>
      <c r="F83" s="27">
        <f t="shared" si="14"/>
        <v>9.2489448101942724</v>
      </c>
      <c r="G83" s="27">
        <f t="shared" si="15"/>
        <v>2.0000494284133762E-3</v>
      </c>
      <c r="H83" s="27">
        <f t="shared" si="16"/>
        <v>90.74905514037728</v>
      </c>
      <c r="I83" s="27">
        <f t="shared" si="11"/>
        <v>1.0000247142066885E-5</v>
      </c>
      <c r="J83" s="25">
        <f t="shared" si="17"/>
        <v>99.999999999999972</v>
      </c>
    </row>
    <row r="84" spans="5:10" x14ac:dyDescent="0.3">
      <c r="E84" s="24">
        <f t="shared" si="13"/>
        <v>81</v>
      </c>
      <c r="F84" s="27">
        <f t="shared" si="14"/>
        <v>9.2488523184603668</v>
      </c>
      <c r="G84" s="27">
        <f t="shared" si="15"/>
        <v>1.6925312766359806E-3</v>
      </c>
      <c r="H84" s="27">
        <f t="shared" si="16"/>
        <v>90.749455150262961</v>
      </c>
      <c r="I84" s="27">
        <f t="shared" si="11"/>
        <v>8.4626563831799066E-6</v>
      </c>
      <c r="J84" s="25">
        <f t="shared" si="17"/>
        <v>99.999999999999957</v>
      </c>
    </row>
    <row r="85" spans="5:10" x14ac:dyDescent="0.3">
      <c r="E85" s="24">
        <f t="shared" si="13"/>
        <v>82</v>
      </c>
      <c r="F85" s="27">
        <f t="shared" si="14"/>
        <v>9.2487740486012573</v>
      </c>
      <c r="G85" s="27">
        <f t="shared" si="15"/>
        <v>1.4322948804186913E-3</v>
      </c>
      <c r="H85" s="27">
        <f t="shared" si="16"/>
        <v>90.749793656518293</v>
      </c>
      <c r="I85" s="27">
        <f t="shared" si="11"/>
        <v>7.1614744020934583E-6</v>
      </c>
      <c r="J85" s="25">
        <f t="shared" si="17"/>
        <v>99.999999999999972</v>
      </c>
    </row>
    <row r="86" spans="5:10" x14ac:dyDescent="0.3">
      <c r="E86" s="24">
        <f t="shared" si="13"/>
        <v>83</v>
      </c>
      <c r="F86" s="27">
        <f t="shared" si="14"/>
        <v>9.2487078137426568</v>
      </c>
      <c r="G86" s="27">
        <f t="shared" si="15"/>
        <v>1.2120707629347572E-3</v>
      </c>
      <c r="H86" s="27">
        <f t="shared" si="16"/>
        <v>90.75008011549437</v>
      </c>
      <c r="I86" s="27">
        <f t="shared" si="11"/>
        <v>6.0603538146737884E-6</v>
      </c>
      <c r="J86" s="25">
        <f t="shared" si="17"/>
        <v>99.999999999999957</v>
      </c>
    </row>
    <row r="87" spans="5:10" x14ac:dyDescent="0.3">
      <c r="E87" s="24">
        <f t="shared" si="13"/>
        <v>84</v>
      </c>
      <c r="F87" s="27">
        <f t="shared" si="14"/>
        <v>9.2486517633009768</v>
      </c>
      <c r="G87" s="27">
        <f t="shared" si="15"/>
        <v>1.0257070520276244E-3</v>
      </c>
      <c r="H87" s="27">
        <f t="shared" si="16"/>
        <v>90.750322529646951</v>
      </c>
      <c r="I87" s="27">
        <f t="shared" si="11"/>
        <v>5.1285352601381245E-6</v>
      </c>
      <c r="J87" s="25">
        <f t="shared" si="17"/>
        <v>99.999999999999957</v>
      </c>
    </row>
    <row r="88" spans="5:10" x14ac:dyDescent="0.3">
      <c r="E88" s="24">
        <f t="shared" si="13"/>
        <v>85</v>
      </c>
      <c r="F88" s="27">
        <f t="shared" si="14"/>
        <v>9.2486043312642998</v>
      </c>
      <c r="G88" s="27">
        <f t="shared" si="15"/>
        <v>8.6799767829892724E-4</v>
      </c>
      <c r="H88" s="27">
        <f t="shared" si="16"/>
        <v>90.750527671057355</v>
      </c>
      <c r="I88" s="27">
        <f t="shared" si="11"/>
        <v>4.3399883914946383E-6</v>
      </c>
      <c r="J88" s="25">
        <f t="shared" si="17"/>
        <v>99.999999999999957</v>
      </c>
    </row>
    <row r="89" spans="5:10" x14ac:dyDescent="0.3">
      <c r="E89" s="24">
        <f t="shared" si="13"/>
        <v>86</v>
      </c>
      <c r="F89" s="27">
        <f t="shared" si="14"/>
        <v>9.248564192428864</v>
      </c>
      <c r="G89" s="27">
        <f t="shared" si="15"/>
        <v>7.3453697807435592E-4</v>
      </c>
      <c r="H89" s="27">
        <f t="shared" si="16"/>
        <v>90.750701270593012</v>
      </c>
      <c r="I89" s="27">
        <f t="shared" si="11"/>
        <v>3.6726848903717819E-6</v>
      </c>
      <c r="J89" s="25">
        <f t="shared" si="17"/>
        <v>99.999999999999943</v>
      </c>
    </row>
    <row r="90" spans="5:10" x14ac:dyDescent="0.3">
      <c r="E90" s="24">
        <f t="shared" si="13"/>
        <v>87</v>
      </c>
      <c r="F90" s="27">
        <f t="shared" si="14"/>
        <v>9.2485302253668973</v>
      </c>
      <c r="G90" s="27">
        <f t="shared" si="15"/>
        <v>6.2159664442665167E-4</v>
      </c>
      <c r="H90" s="27">
        <f t="shared" si="16"/>
        <v>90.75084817798863</v>
      </c>
      <c r="I90" s="27">
        <f t="shared" si="11"/>
        <v>3.1079832221332595E-6</v>
      </c>
      <c r="J90" s="25">
        <f t="shared" si="17"/>
        <v>99.999999999999957</v>
      </c>
    </row>
    <row r="91" spans="5:10" x14ac:dyDescent="0.3">
      <c r="E91" s="24">
        <f t="shared" si="13"/>
        <v>88</v>
      </c>
      <c r="F91" s="27">
        <f t="shared" si="14"/>
        <v>9.2485014810901269</v>
      </c>
      <c r="G91" s="27">
        <f t="shared" si="15"/>
        <v>5.2602159231115401E-4</v>
      </c>
      <c r="H91" s="27">
        <f t="shared" si="16"/>
        <v>90.75097249731752</v>
      </c>
      <c r="I91" s="27">
        <f t="shared" si="11"/>
        <v>2.6301079615557714E-6</v>
      </c>
      <c r="J91" s="25">
        <f t="shared" si="17"/>
        <v>99.999999999999957</v>
      </c>
    </row>
    <row r="92" spans="5:10" x14ac:dyDescent="0.3">
      <c r="E92" s="24">
        <f t="shared" si="13"/>
        <v>89</v>
      </c>
      <c r="F92" s="27">
        <f t="shared" si="14"/>
        <v>9.2484771565327488</v>
      </c>
      <c r="G92" s="27">
        <f t="shared" si="15"/>
        <v>4.4514183122679868E-4</v>
      </c>
      <c r="H92" s="27">
        <f t="shared" si="16"/>
        <v>90.751077701635978</v>
      </c>
      <c r="I92" s="27">
        <f t="shared" si="11"/>
        <v>2.2257091561339942E-6</v>
      </c>
      <c r="J92" s="25">
        <f t="shared" si="17"/>
        <v>99.999999999999957</v>
      </c>
    </row>
    <row r="93" spans="5:10" x14ac:dyDescent="0.3">
      <c r="E93" s="24">
        <f t="shared" si="13"/>
        <v>90</v>
      </c>
      <c r="F93" s="27">
        <f t="shared" si="14"/>
        <v>9.2484565721124614</v>
      </c>
      <c r="G93" s="27">
        <f t="shared" si="15"/>
        <v>3.7669788526902996E-4</v>
      </c>
      <c r="H93" s="27">
        <f t="shared" si="16"/>
        <v>90.751166730002225</v>
      </c>
      <c r="I93" s="27">
        <f t="shared" si="11"/>
        <v>1.8834894263451507E-6</v>
      </c>
      <c r="J93" s="25">
        <f t="shared" si="17"/>
        <v>99.999999999999957</v>
      </c>
    </row>
    <row r="94" spans="5:10" x14ac:dyDescent="0.3">
      <c r="E94" s="24">
        <f t="shared" ref="E94:E103" si="18">E93+$B$15</f>
        <v>91</v>
      </c>
      <c r="F94" s="27">
        <f t="shared" ref="F94:F103" si="19">F93 + ($B$10*SUM(F93:H93) + $B$12*H93 - I93*F93 -$B$10*F93)*$B$15</f>
        <v>9.2484391527422982</v>
      </c>
      <c r="G94" s="27">
        <f t="shared" ref="G94:G103" si="20">G93+(I93*F93 - $B$11*G93 -$B$10*G93)*$B$15</f>
        <v>3.1877767837881006E-4</v>
      </c>
      <c r="H94" s="27">
        <f t="shared" ref="H94:H103" si="21">H93 + ($B$11*G93 -$B$10*H93-$B$12*H93)*$B$15</f>
        <v>90.751242069579277</v>
      </c>
      <c r="I94" s="27">
        <f t="shared" ref="I94:I103" si="22">$B$9*$B$13*(G94/SUM(F94:H94))</f>
        <v>1.5938883918940509E-6</v>
      </c>
      <c r="J94" s="25">
        <f t="shared" ref="J94:J103" si="23">SUM(F94:H94)</f>
        <v>99.999999999999957</v>
      </c>
    </row>
    <row r="95" spans="5:10" x14ac:dyDescent="0.3">
      <c r="E95" s="24">
        <f t="shared" si="18"/>
        <v>92</v>
      </c>
      <c r="F95" s="27">
        <f t="shared" si="19"/>
        <v>9.248424411762489</v>
      </c>
      <c r="G95" s="27">
        <f t="shared" si="20"/>
        <v>2.6976312251174246E-4</v>
      </c>
      <c r="H95" s="27">
        <f t="shared" si="21"/>
        <v>90.751305825114954</v>
      </c>
      <c r="I95" s="27">
        <f t="shared" si="22"/>
        <v>1.3488156125587129E-6</v>
      </c>
      <c r="J95" s="25">
        <f t="shared" si="23"/>
        <v>99.999999999999957</v>
      </c>
    </row>
    <row r="96" spans="5:10" x14ac:dyDescent="0.3">
      <c r="E96" s="24">
        <f t="shared" si="18"/>
        <v>93</v>
      </c>
      <c r="F96" s="27">
        <f t="shared" si="19"/>
        <v>9.248411937343251</v>
      </c>
      <c r="G96" s="27">
        <f t="shared" si="20"/>
        <v>2.2828491724754835E-4</v>
      </c>
      <c r="H96" s="27">
        <f t="shared" si="21"/>
        <v>90.751359777739452</v>
      </c>
      <c r="I96" s="27">
        <f t="shared" si="22"/>
        <v>1.1414245862377425E-6</v>
      </c>
      <c r="J96" s="25">
        <f t="shared" si="23"/>
        <v>99.999999999999943</v>
      </c>
    </row>
    <row r="97" spans="5:10" x14ac:dyDescent="0.3">
      <c r="E97" s="24">
        <f t="shared" si="18"/>
        <v>94</v>
      </c>
      <c r="F97" s="27">
        <f t="shared" si="19"/>
        <v>9.248401380978482</v>
      </c>
      <c r="G97" s="27">
        <f t="shared" si="20"/>
        <v>1.9318429856697691E-4</v>
      </c>
      <c r="H97" s="27">
        <f t="shared" si="21"/>
        <v>90.751405434722898</v>
      </c>
      <c r="I97" s="27">
        <f t="shared" si="22"/>
        <v>9.6592149283488519E-7</v>
      </c>
      <c r="J97" s="25">
        <f t="shared" si="23"/>
        <v>99.999999999999943</v>
      </c>
    </row>
    <row r="98" spans="5:10" x14ac:dyDescent="0.3">
      <c r="E98" s="24">
        <f t="shared" si="18"/>
        <v>95</v>
      </c>
      <c r="F98" s="27">
        <f t="shared" si="19"/>
        <v>9.2483924477488131</v>
      </c>
      <c r="G98" s="27">
        <f t="shared" si="20"/>
        <v>1.6348066852183248E-4</v>
      </c>
      <c r="H98" s="27">
        <f t="shared" si="21"/>
        <v>90.751444071582611</v>
      </c>
      <c r="I98" s="27">
        <f t="shared" si="22"/>
        <v>8.1740334260916286E-7</v>
      </c>
      <c r="J98" s="25">
        <f t="shared" si="23"/>
        <v>99.999999999999943</v>
      </c>
    </row>
    <row r="99" spans="5:10" x14ac:dyDescent="0.3">
      <c r="E99" s="24">
        <f t="shared" si="18"/>
        <v>96</v>
      </c>
      <c r="F99" s="27">
        <f t="shared" si="19"/>
        <v>9.2483848880819117</v>
      </c>
      <c r="G99" s="27">
        <f t="shared" si="20"/>
        <v>1.383442017180172E-4</v>
      </c>
      <c r="H99" s="27">
        <f t="shared" si="21"/>
        <v>90.751476767716312</v>
      </c>
      <c r="I99" s="27">
        <f t="shared" si="22"/>
        <v>6.9172100859008641E-7</v>
      </c>
      <c r="J99" s="25">
        <f t="shared" si="23"/>
        <v>99.999999999999943</v>
      </c>
    </row>
    <row r="100" spans="5:10" x14ac:dyDescent="0.3">
      <c r="E100" s="24">
        <f t="shared" si="18"/>
        <v>97</v>
      </c>
      <c r="F100" s="27">
        <f t="shared" si="19"/>
        <v>9.248378490779789</v>
      </c>
      <c r="G100" s="27">
        <f t="shared" si="20"/>
        <v>1.1707266349702709E-4</v>
      </c>
      <c r="H100" s="27">
        <f t="shared" si="21"/>
        <v>90.751504436556658</v>
      </c>
      <c r="I100" s="27">
        <f t="shared" si="22"/>
        <v>5.8536331748513575E-7</v>
      </c>
      <c r="J100" s="25">
        <f t="shared" si="23"/>
        <v>99.999999999999943</v>
      </c>
    </row>
    <row r="101" spans="5:10" x14ac:dyDescent="0.3">
      <c r="E101" s="24">
        <f t="shared" si="18"/>
        <v>98</v>
      </c>
      <c r="F101" s="27">
        <f t="shared" si="19"/>
        <v>9.2483730771182735</v>
      </c>
      <c r="G101" s="27">
        <f t="shared" si="20"/>
        <v>9.9071792312342702E-5</v>
      </c>
      <c r="H101" s="27">
        <f t="shared" si="21"/>
        <v>90.751527851089364</v>
      </c>
      <c r="I101" s="27">
        <f t="shared" si="22"/>
        <v>4.9535896156171376E-7</v>
      </c>
      <c r="J101" s="25">
        <f t="shared" si="23"/>
        <v>99.999999999999943</v>
      </c>
    </row>
    <row r="102" spans="5:10" x14ac:dyDescent="0.3">
      <c r="E102" s="24">
        <f t="shared" si="18"/>
        <v>99</v>
      </c>
      <c r="F102" s="27">
        <f t="shared" si="19"/>
        <v>9.2483684958537893</v>
      </c>
      <c r="G102" s="27">
        <f t="shared" si="20"/>
        <v>8.3838698333490785E-5</v>
      </c>
      <c r="H102" s="27">
        <f t="shared" si="21"/>
        <v>90.751547665447831</v>
      </c>
      <c r="I102" s="27">
        <f t="shared" si="22"/>
        <v>4.1919349166745412E-7</v>
      </c>
      <c r="J102" s="25">
        <f t="shared" si="23"/>
        <v>99.999999999999957</v>
      </c>
    </row>
    <row r="103" spans="5:10" ht="15" thickBot="1" x14ac:dyDescent="0.35">
      <c r="E103" s="34">
        <f t="shared" si="18"/>
        <v>100</v>
      </c>
      <c r="F103" s="35">
        <f t="shared" si="19"/>
        <v>9.2483646189979076</v>
      </c>
      <c r="G103" s="35">
        <f t="shared" si="20"/>
        <v>7.0947814548796858E-5</v>
      </c>
      <c r="H103" s="35">
        <f t="shared" si="21"/>
        <v>90.751564433187497</v>
      </c>
      <c r="I103" s="35">
        <f t="shared" si="22"/>
        <v>3.5473907274398444E-7</v>
      </c>
      <c r="J103" s="36">
        <f t="shared" si="23"/>
        <v>99.999999999999957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 Model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Molly Katherine</dc:creator>
  <cp:lastModifiedBy>Zissette, Seth</cp:lastModifiedBy>
  <dcterms:created xsi:type="dcterms:W3CDTF">2017-08-16T14:59:46Z</dcterms:created>
  <dcterms:modified xsi:type="dcterms:W3CDTF">2022-08-22T17:00:34Z</dcterms:modified>
</cp:coreProperties>
</file>