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2.xml" ContentType="application/vnd.openxmlformats-officedocument.spreadsheetml.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energyaust-my.sharepoint.com/personal/said_profireaustralia_com_au/Documents/Documents/Costing and Estimation/RAMSGATE/"/>
    </mc:Choice>
  </mc:AlternateContent>
  <xr:revisionPtr revIDLastSave="21" documentId="8_{A14BF4DA-BBB5-40F2-B188-7061462B336A}" xr6:coauthVersionLast="47" xr6:coauthVersionMax="47" xr10:uidLastSave="{4D666840-CCD6-4D0E-85DA-95AE698836F0}"/>
  <workbookProtection lockStructure="1"/>
  <bookViews>
    <workbookView xWindow="-108" yWindow="-108" windowWidth="23256" windowHeight="12456" xr2:uid="{0164E7C4-E096-484B-9565-8B9117896BE4}"/>
  </bookViews>
  <sheets>
    <sheet name="Summary Sheet" sheetId="12" r:id="rId1"/>
    <sheet name="Costing Sheet" sheetId="1" r:id="rId2"/>
    <sheet name="Drop Down Values" sheetId="2" r:id="rId3"/>
  </sheets>
  <definedNames>
    <definedName name="Alerting_Devices">Table16[[#All],[Alerting Devices]]</definedName>
    <definedName name="AlertingDevices">'Drop Down Values'!$A$14:$A$22</definedName>
    <definedName name="AsBuiltDocumentationandCertification">'Drop Down Values'!$A$78:$A$83</definedName>
    <definedName name="CablingandWiring">'Drop Down Values'!$A$51:$A$58</definedName>
    <definedName name="CircuitProtection">'Drop Down Values'!$A$38:$A$42</definedName>
    <definedName name="ConduitsandDucting">'Drop Down Values'!$A$60:$A$76</definedName>
    <definedName name="Control_Panels_and_Indicators">Table15[[#All],[Control Panels and Indicators]]</definedName>
    <definedName name="ControlPanelsAndIndicators">'Drop Down Values'!$A$2:$A$11</definedName>
    <definedName name="ExternalData_1" localSheetId="0" hidden="1">'Summary Sheet'!$A$16:$G$96</definedName>
    <definedName name="InstallationComponents">'Drop Down Values'!$A$45:$A$49</definedName>
    <definedName name="ManualSafetyDevices">'Drop Down Values'!$A$32:$A$35</definedName>
    <definedName name="Miscellaneous">'Drop Down Values'!$A$85:$A$86</definedName>
    <definedName name="OccupantWarningEquipment">'Drop Down Values'!$A$25:$A$29</definedName>
    <definedName name="Smoke_Alarms">'Drop Down Values'!$A$89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7" i="12" l="1"/>
  <c r="D14" i="1" l="1"/>
  <c r="D108" i="1" l="1"/>
  <c r="D109" i="1"/>
  <c r="D110" i="1"/>
  <c r="D111" i="1"/>
  <c r="D112" i="1"/>
  <c r="D113" i="1"/>
  <c r="D104" i="1"/>
  <c r="D83" i="1"/>
  <c r="F83" i="1"/>
  <c r="D84" i="1"/>
  <c r="F84" i="1"/>
  <c r="D85" i="1"/>
  <c r="F85" i="1"/>
  <c r="D75" i="1"/>
  <c r="D76" i="1"/>
  <c r="D77" i="1"/>
  <c r="D78" i="1"/>
  <c r="D79" i="1"/>
  <c r="F75" i="1"/>
  <c r="F76" i="1"/>
  <c r="F77" i="1"/>
  <c r="F78" i="1"/>
  <c r="F79" i="1"/>
  <c r="D72" i="1"/>
  <c r="D73" i="1"/>
  <c r="D74" i="1"/>
  <c r="D80" i="1"/>
  <c r="F72" i="1"/>
  <c r="F73" i="1"/>
  <c r="F74" i="1"/>
  <c r="F80" i="1"/>
  <c r="D8" i="1"/>
  <c r="F8" i="1"/>
  <c r="D6" i="1"/>
  <c r="F6" i="1"/>
  <c r="D7" i="1"/>
  <c r="F7" i="1"/>
  <c r="H71" i="1"/>
  <c r="H70" i="1"/>
  <c r="F17" i="1"/>
  <c r="D53" i="1"/>
  <c r="F53" i="1"/>
  <c r="D54" i="1"/>
  <c r="F54" i="1"/>
  <c r="D63" i="1"/>
  <c r="F63" i="1"/>
  <c r="D64" i="1"/>
  <c r="F64" i="1"/>
  <c r="D65" i="1"/>
  <c r="F65" i="1"/>
  <c r="F108" i="1"/>
  <c r="F109" i="1"/>
  <c r="F110" i="1"/>
  <c r="F111" i="1"/>
  <c r="F112" i="1"/>
  <c r="F113" i="1"/>
  <c r="F99" i="1"/>
  <c r="F100" i="1"/>
  <c r="F101" i="1"/>
  <c r="F102" i="1"/>
  <c r="F103" i="1"/>
  <c r="F104" i="1"/>
  <c r="F90" i="1"/>
  <c r="F91" i="1"/>
  <c r="F92" i="1"/>
  <c r="F93" i="1"/>
  <c r="F94" i="1"/>
  <c r="F95" i="1"/>
  <c r="F70" i="1"/>
  <c r="F71" i="1"/>
  <c r="F81" i="1"/>
  <c r="F82" i="1"/>
  <c r="F86" i="1"/>
  <c r="F58" i="1"/>
  <c r="F59" i="1"/>
  <c r="F60" i="1"/>
  <c r="F61" i="1"/>
  <c r="F62" i="1"/>
  <c r="F66" i="1"/>
  <c r="F49" i="1"/>
  <c r="F50" i="1"/>
  <c r="F51" i="1"/>
  <c r="F52" i="1"/>
  <c r="F40" i="1"/>
  <c r="F41" i="1"/>
  <c r="F42" i="1"/>
  <c r="F43" i="1"/>
  <c r="F44" i="1"/>
  <c r="F45" i="1"/>
  <c r="F31" i="1"/>
  <c r="F32" i="1"/>
  <c r="F33" i="1"/>
  <c r="F34" i="1"/>
  <c r="F35" i="1"/>
  <c r="F36" i="1"/>
  <c r="F22" i="1"/>
  <c r="F23" i="1"/>
  <c r="F24" i="1"/>
  <c r="F25" i="1"/>
  <c r="F26" i="1"/>
  <c r="F27" i="1"/>
  <c r="F13" i="1"/>
  <c r="F14" i="1"/>
  <c r="F15" i="1"/>
  <c r="F16" i="1"/>
  <c r="F18" i="1"/>
  <c r="F4" i="1"/>
  <c r="F5" i="1"/>
  <c r="F9" i="1"/>
  <c r="D13" i="1"/>
  <c r="D99" i="1"/>
  <c r="D100" i="1"/>
  <c r="D101" i="1"/>
  <c r="D102" i="1"/>
  <c r="D103" i="1"/>
  <c r="D90" i="1"/>
  <c r="D91" i="1"/>
  <c r="D92" i="1"/>
  <c r="D93" i="1"/>
  <c r="D94" i="1"/>
  <c r="D95" i="1"/>
  <c r="D71" i="1"/>
  <c r="D81" i="1"/>
  <c r="D82" i="1"/>
  <c r="D86" i="1"/>
  <c r="D58" i="1"/>
  <c r="D59" i="1"/>
  <c r="D60" i="1"/>
  <c r="D61" i="1"/>
  <c r="D62" i="1"/>
  <c r="D66" i="1"/>
  <c r="D49" i="1"/>
  <c r="D50" i="1"/>
  <c r="D51" i="1"/>
  <c r="D52" i="1"/>
  <c r="D40" i="1"/>
  <c r="D41" i="1"/>
  <c r="D42" i="1"/>
  <c r="D43" i="1"/>
  <c r="D44" i="1"/>
  <c r="D45" i="1"/>
  <c r="D22" i="1"/>
  <c r="D31" i="1"/>
  <c r="D32" i="1"/>
  <c r="D33" i="1"/>
  <c r="D34" i="1"/>
  <c r="D35" i="1"/>
  <c r="D36" i="1"/>
  <c r="D23" i="1"/>
  <c r="D24" i="1"/>
  <c r="D25" i="1"/>
  <c r="D26" i="1"/>
  <c r="D27" i="1"/>
  <c r="D15" i="1"/>
  <c r="D18" i="1"/>
  <c r="D4" i="1"/>
  <c r="D5" i="1"/>
  <c r="D9" i="1"/>
  <c r="C6" i="12" l="1"/>
  <c r="C8" i="12"/>
  <c r="C9" i="12" s="1"/>
  <c r="C11" i="12" l="1"/>
  <c r="C12" i="12" s="1"/>
  <c r="C13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said annewetey</author>
  </authors>
  <commentList>
    <comment ref="C5" authorId="0" shapeId="0" xr:uid="{C140E6D6-9DC5-49B0-9516-A90BC337BFD9}">
      <text>
        <r>
          <rPr>
            <b/>
            <sz val="9"/>
            <color indexed="81"/>
            <rFont val="Tahoma"/>
            <family val="2"/>
          </rPr>
          <t>said annewetey: Enter the full cost of material from the supplier's proforma invoice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C6EAF83D-5FFF-418B-87FD-B5DB28C8E7C3}">
      <text>
        <r>
          <rPr>
            <b/>
            <sz val="9"/>
            <color indexed="81"/>
            <rFont val="Tahoma"/>
            <family val="2"/>
          </rPr>
          <t>said annewetey:</t>
        </r>
        <r>
          <rPr>
            <sz val="9"/>
            <color indexed="81"/>
            <rFont val="Tahoma"/>
            <family val="2"/>
          </rPr>
          <t xml:space="preserve">
This Labour rate/hr * B8 Equals the Total Labour Cost (B9)
</t>
        </r>
      </text>
    </comment>
    <comment ref="C6" authorId="0" shapeId="0" xr:uid="{1C0AAD5D-67EE-4A82-B1D4-2EA9D9994189}">
      <text>
        <r>
          <rPr>
            <b/>
            <sz val="9"/>
            <color indexed="81"/>
            <rFont val="Tahoma"/>
            <family val="2"/>
          </rPr>
          <t>said annewetey:</t>
        </r>
        <r>
          <rPr>
            <sz val="9"/>
            <color indexed="81"/>
            <rFont val="Tahoma"/>
            <family val="2"/>
          </rPr>
          <t xml:space="preserve">
These are additional equipment not sourced from the supplier and so not part of B5. The value is automatically populated from the Costing Sheet</t>
        </r>
      </text>
    </comment>
    <comment ref="C8" authorId="0" shapeId="0" xr:uid="{A028A8BD-81CA-4236-8B20-19CD17B5E10D}">
      <text>
        <r>
          <rPr>
            <b/>
            <sz val="9"/>
            <color indexed="81"/>
            <rFont val="Tahoma"/>
            <family val="2"/>
          </rPr>
          <t>said annewetey:</t>
        </r>
        <r>
          <rPr>
            <sz val="9"/>
            <color indexed="81"/>
            <rFont val="Tahoma"/>
            <family val="2"/>
          </rPr>
          <t xml:space="preserve">
Automatically populated from the Costing Sheet entries</t>
        </r>
      </text>
    </comment>
    <comment ref="A15" authorId="0" shapeId="0" xr:uid="{74398449-ECBB-428F-B7C4-E27DA16BB98F}">
      <text>
        <r>
          <rPr>
            <b/>
            <sz val="9"/>
            <color indexed="81"/>
            <rFont val="Tahoma"/>
            <family val="2"/>
          </rPr>
          <t>said annewetey:</t>
        </r>
        <r>
          <rPr>
            <sz val="9"/>
            <color indexed="81"/>
            <rFont val="Tahoma"/>
            <family val="2"/>
          </rPr>
          <t xml:space="preserve">
This table is a list of all the materials and equipment need for the job.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said annewetey</author>
  </authors>
  <commentList>
    <comment ref="E4" authorId="0" shapeId="0" xr:uid="{6A0C2669-52E2-42A5-BC23-6A3E5E76222C}">
      <text>
        <r>
          <rPr>
            <b/>
            <sz val="9"/>
            <color indexed="81"/>
            <rFont val="Tahoma"/>
            <family val="2"/>
          </rPr>
          <t>said annewetey:</t>
        </r>
        <r>
          <rPr>
            <sz val="9"/>
            <color indexed="81"/>
            <rFont val="Tahoma"/>
            <family val="2"/>
          </rPr>
          <t xml:space="preserve">
Cells in this column will turn red if the item on the row has a value in the Quantiy Column but has no labour hrs assigned to it.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CBB635-4D98-407A-AC86-928548AF22EA}" keepAlive="1" name="Query - Table_AlertingDevices" description="Connection to the 'Table_AlertingDevices' query in the workbook." type="5" refreshedVersion="0" background="1">
    <dbPr connection="Provider=Microsoft.Mashup.OleDb.1;Data Source=$Workbook$;Location=Table_AlertingDevices;Extended Properties=&quot;&quot;" command="SELECT * FROM [Table_AlertingDevices]"/>
  </connection>
  <connection id="2" xr16:uid="{B02A45B5-C5BB-44F6-A79C-5C31120DEBAC}" keepAlive="1" name="Query - Table_AsBuiltDocumentationCertification" description="Connection to the 'Table_AsBuiltDocumentationCertification' query in the workbook." type="5" refreshedVersion="0" background="1">
    <dbPr connection="Provider=Microsoft.Mashup.OleDb.1;Data Source=$Workbook$;Location=Table_AsBuiltDocumentationCertification;Extended Properties=&quot;&quot;" command="SELECT * FROM [Table_AsBuiltDocumentationCertification]"/>
  </connection>
  <connection id="3" xr16:uid="{9FC2D054-D942-4079-9AD5-3DD66029DC2A}" keepAlive="1" name="Query - Table_CablingWiring" description="Connection to the 'Table_CablingWiring' query in the workbook." type="5" refreshedVersion="0" background="1">
    <dbPr connection="Provider=Microsoft.Mashup.OleDb.1;Data Source=$Workbook$;Location=Table_CablingWiring;Extended Properties=&quot;&quot;" command="SELECT * FROM [Table_CablingWiring]"/>
  </connection>
  <connection id="4" xr16:uid="{9EDC96FC-81AE-4D60-8170-27BBD6160F69}" keepAlive="1" name="Query - Table_CircuitProtection" description="Connection to the 'Table_CircuitProtection' query in the workbook." type="5" refreshedVersion="0" background="1">
    <dbPr connection="Provider=Microsoft.Mashup.OleDb.1;Data Source=$Workbook$;Location=Table_CircuitProtection;Extended Properties=&quot;&quot;" command="SELECT * FROM [Table_CircuitProtection]"/>
  </connection>
  <connection id="5" xr16:uid="{D3720C43-633E-48EA-BA8F-F9088B96AF53}" keepAlive="1" name="Query - Table_ConduitsDucting" description="Connection to the 'Table_ConduitsDucting' query in the workbook." type="5" refreshedVersion="0" background="1">
    <dbPr connection="Provider=Microsoft.Mashup.OleDb.1;Data Source=$Workbook$;Location=Table_ConduitsDucting;Extended Properties=&quot;&quot;" command="SELECT * FROM [Table_ConduitsDucting]"/>
  </connection>
  <connection id="6" xr16:uid="{CC984102-ABB5-4A85-B47B-7E1D366FAF2C}" keepAlive="1" name="Query - Table_ControlPanels" description="Connection to the 'Table_ControlPanels' query in the workbook." type="5" refreshedVersion="8" background="1" saveData="1">
    <dbPr connection="Provider=Microsoft.Mashup.OleDb.1;Data Source=$Workbook$;Location=Table_ControlPanels;Extended Properties=&quot;&quot;" command="SELECT * FROM [Table_ControlPanels]"/>
  </connection>
  <connection id="7" xr16:uid="{2D4BAB96-0EE9-43E6-8E81-39E299AC940B}" keepAlive="1" name="Query - Table_InstallationComponents" description="Connection to the 'Table_InstallationComponents' query in the workbook." type="5" refreshedVersion="0" background="1">
    <dbPr connection="Provider=Microsoft.Mashup.OleDb.1;Data Source=$Workbook$;Location=Table_InstallationComponents;Extended Properties=&quot;&quot;" command="SELECT * FROM [Table_InstallationComponents]"/>
  </connection>
  <connection id="8" xr16:uid="{71D41D5A-C3DB-4383-A639-73BFCABEA44E}" keepAlive="1" name="Query - Table_ManualSafetyDevices" description="Connection to the 'Table_ManualSafetyDevices' query in the workbook." type="5" refreshedVersion="0" background="1">
    <dbPr connection="Provider=Microsoft.Mashup.OleDb.1;Data Source=$Workbook$;Location=Table_ManualSafetyDevices;Extended Properties=&quot;&quot;" command="SELECT * FROM [Table_ManualSafetyDevices]"/>
  </connection>
  <connection id="9" xr16:uid="{97CA88AC-DED2-4A12-95F7-1A7623F964D3}" keepAlive="1" name="Query - Table_Miscellaneous" description="Connection to the 'Table_Miscellaneous' query in the workbook." type="5" refreshedVersion="0" background="1">
    <dbPr connection="Provider=Microsoft.Mashup.OleDb.1;Data Source=$Workbook$;Location=Table_Miscellaneous;Extended Properties=&quot;&quot;" command="SELECT * FROM [Table_Miscellaneous]"/>
  </connection>
  <connection id="10" xr16:uid="{40C43BAF-51E1-4C72-9DC2-DF1ED8329EAD}" keepAlive="1" name="Query - Table_OccupantWarningEquipment" description="Connection to the 'Table_OccupantWarningEquipment' query in the workbook." type="5" refreshedVersion="0" background="1">
    <dbPr connection="Provider=Microsoft.Mashup.OleDb.1;Data Source=$Workbook$;Location=Table_OccupantWarningEquipment;Extended Properties=&quot;&quot;" command="SELECT * FROM [Table_OccupantWarningEquipment]"/>
  </connection>
  <connection id="11" xr16:uid="{0137BB7F-1C62-4CD6-8930-7D6E485938DF}" keepAlive="1" name="Query - Table_SmokeAlarms" description="Connection to the 'Table_SmokeAlarms' query in the workbook." type="5" refreshedVersion="0" background="1">
    <dbPr connection="Provider=Microsoft.Mashup.OleDb.1;Data Source=$Workbook$;Location=Table_SmokeAlarms;Extended Properties=&quot;&quot;" command="SELECT * FROM [Table_SmokeAlarms]"/>
  </connection>
</connections>
</file>

<file path=xl/sharedStrings.xml><?xml version="1.0" encoding="utf-8"?>
<sst xmlns="http://schemas.openxmlformats.org/spreadsheetml/2006/main" count="301" uniqueCount="114">
  <si>
    <t>Control Panels and Indicators</t>
  </si>
  <si>
    <t>Alerting Devices</t>
  </si>
  <si>
    <t>Occupant Warning Equipment</t>
  </si>
  <si>
    <t>Manual Safety Devices</t>
  </si>
  <si>
    <t>Installation Components</t>
  </si>
  <si>
    <t>Cabling and Wiring</t>
  </si>
  <si>
    <t>Conduits and Ducting</t>
  </si>
  <si>
    <t>As-Built Documentation and Certification</t>
  </si>
  <si>
    <t>Miscellaneous</t>
  </si>
  <si>
    <t>Smoke Alarms</t>
  </si>
  <si>
    <t>Quantity</t>
  </si>
  <si>
    <t>Description</t>
  </si>
  <si>
    <t>Unit Cost</t>
  </si>
  <si>
    <t>Total</t>
  </si>
  <si>
    <t>Hours</t>
  </si>
  <si>
    <t>Circuit Protection</t>
  </si>
  <si>
    <t>Strobes</t>
  </si>
  <si>
    <t>Batteries</t>
  </si>
  <si>
    <t>Smoke Detectors</t>
  </si>
  <si>
    <t>Heat Detectors</t>
  </si>
  <si>
    <t>24v Sounders</t>
  </si>
  <si>
    <t>Mimic Panels</t>
  </si>
  <si>
    <t>Manual Call Points</t>
  </si>
  <si>
    <t>WIP Phones</t>
  </si>
  <si>
    <t>20A RCD/MCB</t>
  </si>
  <si>
    <t>Single Pole Surface Circuit Breaker Enclosure</t>
  </si>
  <si>
    <t>Duct Probes</t>
  </si>
  <si>
    <t>Input/Output Modules</t>
  </si>
  <si>
    <t>Relays</t>
  </si>
  <si>
    <t>Magnetic Door Holders</t>
  </si>
  <si>
    <t>Data Cable</t>
  </si>
  <si>
    <t>Location Flanges</t>
  </si>
  <si>
    <t>Block Plan</t>
  </si>
  <si>
    <t>Signage</t>
  </si>
  <si>
    <t>Testing and Certification</t>
  </si>
  <si>
    <t>Electronic As-Built Documentation</t>
  </si>
  <si>
    <t>Programming</t>
  </si>
  <si>
    <t>Parking</t>
  </si>
  <si>
    <t>Fire Indicator Panel</t>
  </si>
  <si>
    <t>OWS Panel</t>
  </si>
  <si>
    <t>Fire Panel Recess Kit</t>
  </si>
  <si>
    <t>Total Labour Cost:</t>
  </si>
  <si>
    <t>Quote Total</t>
  </si>
  <si>
    <t>GST @ 10%</t>
  </si>
  <si>
    <t>Total Inc GST</t>
  </si>
  <si>
    <t>EQUIPMENT LIST</t>
  </si>
  <si>
    <t>Hrs x Qty</t>
  </si>
  <si>
    <t>2.5mm T&amp;E</t>
  </si>
  <si>
    <t>1 way deep conduit boxes</t>
  </si>
  <si>
    <t>2 way deep conduit boxes</t>
  </si>
  <si>
    <t>3 way deep conduit boxes</t>
  </si>
  <si>
    <t>4 way deep conduit boxes</t>
  </si>
  <si>
    <t>1 way shallow conduit boxes</t>
  </si>
  <si>
    <t>2 way shallow conduit boxes</t>
  </si>
  <si>
    <t>3 way shallow conduit boxes</t>
  </si>
  <si>
    <t>4 way shallow conduit boxes</t>
  </si>
  <si>
    <t>Fire Fan Control Modules Fitted in FIP</t>
  </si>
  <si>
    <t>100mm Recessed Occupant Warning Speakers</t>
  </si>
  <si>
    <t>200mm Recessed Occupant Warning Speakers</t>
  </si>
  <si>
    <t>100mm Surface Occupant Warning Speakers</t>
  </si>
  <si>
    <t>200mm Surface Occupant Warning Speakers</t>
  </si>
  <si>
    <t>AAF</t>
  </si>
  <si>
    <t>1.5mm Fire Rated Cable</t>
  </si>
  <si>
    <t>1.5mm Red Twin Flat Installed in Conduit</t>
  </si>
  <si>
    <t>1.5mm Red Twin Twisted Installed in Conduit</t>
  </si>
  <si>
    <t>1.5mm Red Twin Flat Installed Through a Roof Space</t>
  </si>
  <si>
    <t>1.5mm Red Twin Twisted Installed Through a Roof Space</t>
  </si>
  <si>
    <t>20mm Conduit Installed in a Deck</t>
  </si>
  <si>
    <t>20mm Conduit Installed Surface</t>
  </si>
  <si>
    <t>25mm Conduit Installed in a Deck</t>
  </si>
  <si>
    <t>25mm Conduit Installed Surface</t>
  </si>
  <si>
    <t>16mm x 16mm Duct</t>
  </si>
  <si>
    <t>16mm x 25mm Duct</t>
  </si>
  <si>
    <t>50mm x 50mm Duct</t>
  </si>
  <si>
    <t>Drillings Holes in Concrete Slabs</t>
  </si>
  <si>
    <t>Blue Glue</t>
  </si>
  <si>
    <t>Cable Ties</t>
  </si>
  <si>
    <t>Fire Rated Sealant and Photos</t>
  </si>
  <si>
    <t>Total Material Cost (including Markup):</t>
  </si>
  <si>
    <t>2. Alerting Devices</t>
  </si>
  <si>
    <t>3. Occupant Warning Equipment</t>
  </si>
  <si>
    <t>4. Manual Safety Devices</t>
  </si>
  <si>
    <t>5. Circuit Protection</t>
  </si>
  <si>
    <t>6. Installation Components</t>
  </si>
  <si>
    <t>7. Cabling and Wiring</t>
  </si>
  <si>
    <t>8. Conduits and Ducting</t>
  </si>
  <si>
    <t>9. As-Built Documentation and Certification</t>
  </si>
  <si>
    <t>10. Miscellaneous</t>
  </si>
  <si>
    <t>11. Smoke Alarms</t>
  </si>
  <si>
    <t>Labour Rate/Hr:</t>
  </si>
  <si>
    <t>Material Markup:</t>
  </si>
  <si>
    <t>Job Name</t>
  </si>
  <si>
    <t>Date</t>
  </si>
  <si>
    <t>Site</t>
  </si>
  <si>
    <t>Supplier Quote For Materials:</t>
  </si>
  <si>
    <t>Total Expected Job Hours:</t>
  </si>
  <si>
    <t>Supplementary Material Costs:</t>
  </si>
  <si>
    <t xml:space="preserve">1. Control Panels and Indicators </t>
  </si>
  <si>
    <t>0</t>
  </si>
  <si>
    <t>EWIS Panel</t>
  </si>
  <si>
    <t>Detector Bases</t>
  </si>
  <si>
    <t>Sounder Base</t>
  </si>
  <si>
    <t>Short Circuit Isolators</t>
  </si>
  <si>
    <t>Detector Strobe Base</t>
  </si>
  <si>
    <t>Carpark Horn</t>
  </si>
  <si>
    <t>Column1</t>
  </si>
  <si>
    <t>Misc</t>
  </si>
  <si>
    <t>ADM</t>
  </si>
  <si>
    <t>AFI</t>
  </si>
  <si>
    <t>Wireless Translator</t>
  </si>
  <si>
    <t>22/08/2025</t>
  </si>
  <si>
    <t>Ramsgate Avenue</t>
  </si>
  <si>
    <t>Wireless Sounder</t>
  </si>
  <si>
    <t>Wireless Installation,minus ceiling 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</si>
</sst>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[$$-C09]#,##0.00;\-[$$-C09]#,##0.00"/>
    <numFmt numFmtId="166" formatCode="[$$-C09]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F0F0F"/>
      <name val="Segoe UI"/>
      <family val="2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6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5"/>
      </patternFill>
    </fill>
    <fill>
      <patternFill patternType="solid">
        <fgColor theme="0"/>
        <bgColor theme="9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5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1" applyFont="1"/>
    <xf numFmtId="0" fontId="0" fillId="0" borderId="0" xfId="0" applyAlignment="1">
      <alignment horizontal="right"/>
    </xf>
    <xf numFmtId="0" fontId="4" fillId="0" borderId="2" xfId="0" applyFont="1" applyBorder="1"/>
    <xf numFmtId="0" fontId="7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7" fillId="0" borderId="0" xfId="0" applyFont="1"/>
    <xf numFmtId="0" fontId="0" fillId="0" borderId="6" xfId="0" applyBorder="1"/>
    <xf numFmtId="0" fontId="5" fillId="0" borderId="0" xfId="0" applyFont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6" xfId="0" applyBorder="1" applyAlignment="1">
      <alignment horizontal="left"/>
    </xf>
    <xf numFmtId="0" fontId="2" fillId="0" borderId="7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0" fillId="0" borderId="7" xfId="0" applyBorder="1" applyAlignment="1">
      <alignment horizontal="left"/>
    </xf>
    <xf numFmtId="164" fontId="6" fillId="0" borderId="0" xfId="1" applyFont="1"/>
    <xf numFmtId="0" fontId="4" fillId="0" borderId="0" xfId="0" applyFont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5" fillId="0" borderId="9" xfId="0" applyFont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9" xfId="0" applyFont="1" applyBorder="1" applyProtection="1">
      <protection locked="0"/>
    </xf>
    <xf numFmtId="0" fontId="0" fillId="0" borderId="0" xfId="0" applyProtection="1">
      <protection locked="0"/>
    </xf>
    <xf numFmtId="0" fontId="12" fillId="0" borderId="0" xfId="0" applyFont="1" applyAlignment="1">
      <alignment horizontal="right"/>
    </xf>
    <xf numFmtId="166" fontId="0" fillId="4" borderId="0" xfId="1" applyNumberFormat="1" applyFont="1" applyFill="1" applyProtection="1">
      <protection locked="0"/>
    </xf>
    <xf numFmtId="166" fontId="0" fillId="0" borderId="0" xfId="1" applyNumberFormat="1" applyFont="1"/>
    <xf numFmtId="166" fontId="6" fillId="0" borderId="0" xfId="1" applyNumberFormat="1" applyFont="1"/>
    <xf numFmtId="164" fontId="3" fillId="4" borderId="1" xfId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right"/>
      <protection locked="0"/>
    </xf>
    <xf numFmtId="166" fontId="0" fillId="0" borderId="0" xfId="0" applyNumberFormat="1"/>
    <xf numFmtId="166" fontId="2" fillId="0" borderId="7" xfId="0" applyNumberFormat="1" applyFont="1" applyBorder="1" applyAlignment="1">
      <alignment horizontal="left"/>
    </xf>
    <xf numFmtId="166" fontId="5" fillId="0" borderId="12" xfId="0" applyNumberFormat="1" applyFont="1" applyBorder="1" applyAlignment="1">
      <alignment horizontal="left"/>
    </xf>
    <xf numFmtId="166" fontId="0" fillId="0" borderId="7" xfId="0" applyNumberFormat="1" applyBorder="1" applyAlignment="1">
      <alignment horizontal="left"/>
    </xf>
    <xf numFmtId="166" fontId="0" fillId="0" borderId="7" xfId="0" applyNumberFormat="1" applyBorder="1"/>
    <xf numFmtId="166" fontId="0" fillId="0" borderId="12" xfId="0" applyNumberFormat="1" applyBorder="1"/>
    <xf numFmtId="166" fontId="5" fillId="0" borderId="0" xfId="0" applyNumberFormat="1" applyFont="1" applyAlignment="1">
      <alignment horizontal="right"/>
    </xf>
    <xf numFmtId="166" fontId="2" fillId="0" borderId="7" xfId="0" applyNumberFormat="1" applyFont="1" applyBorder="1" applyAlignment="1">
      <alignment horizontal="right"/>
    </xf>
    <xf numFmtId="166" fontId="5" fillId="0" borderId="0" xfId="0" applyNumberFormat="1" applyFont="1" applyAlignment="1" applyProtection="1">
      <alignment horizontal="right"/>
      <protection locked="0"/>
    </xf>
    <xf numFmtId="166" fontId="5" fillId="0" borderId="12" xfId="0" applyNumberFormat="1" applyFont="1" applyBorder="1" applyAlignment="1">
      <alignment horizontal="right"/>
    </xf>
    <xf numFmtId="166" fontId="0" fillId="0" borderId="7" xfId="0" applyNumberFormat="1" applyBorder="1" applyAlignment="1">
      <alignment horizontal="right"/>
    </xf>
    <xf numFmtId="166" fontId="0" fillId="0" borderId="12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2" fontId="2" fillId="0" borderId="8" xfId="0" applyNumberFormat="1" applyFont="1" applyBorder="1" applyAlignment="1">
      <alignment horizontal="left"/>
    </xf>
    <xf numFmtId="2" fontId="5" fillId="0" borderId="10" xfId="0" applyNumberFormat="1" applyFont="1" applyBorder="1" applyAlignment="1">
      <alignment horizontal="right"/>
    </xf>
    <xf numFmtId="2" fontId="5" fillId="0" borderId="13" xfId="0" applyNumberFormat="1" applyFont="1" applyBorder="1" applyAlignment="1">
      <alignment horizontal="left"/>
    </xf>
    <xf numFmtId="2" fontId="0" fillId="0" borderId="8" xfId="0" applyNumberFormat="1" applyBorder="1" applyAlignment="1">
      <alignment horizontal="left"/>
    </xf>
    <xf numFmtId="2" fontId="5" fillId="0" borderId="13" xfId="0" applyNumberFormat="1" applyFont="1" applyBorder="1" applyAlignment="1">
      <alignment horizontal="right"/>
    </xf>
    <xf numFmtId="2" fontId="5" fillId="0" borderId="10" xfId="0" applyNumberFormat="1" applyFont="1" applyBorder="1" applyAlignment="1">
      <alignment horizontal="left"/>
    </xf>
    <xf numFmtId="2" fontId="2" fillId="0" borderId="8" xfId="0" applyNumberFormat="1" applyFont="1" applyBorder="1"/>
    <xf numFmtId="2" fontId="5" fillId="0" borderId="10" xfId="0" applyNumberFormat="1" applyFont="1" applyBorder="1"/>
    <xf numFmtId="2" fontId="0" fillId="0" borderId="13" xfId="0" applyNumberFormat="1" applyBorder="1"/>
    <xf numFmtId="2" fontId="0" fillId="0" borderId="0" xfId="0" applyNumberFormat="1"/>
    <xf numFmtId="0" fontId="9" fillId="0" borderId="0" xfId="0" applyFont="1" applyAlignment="1">
      <alignment horizontal="left" vertical="center"/>
    </xf>
    <xf numFmtId="0" fontId="6" fillId="0" borderId="0" xfId="0" applyFont="1"/>
    <xf numFmtId="14" fontId="0" fillId="0" borderId="0" xfId="0" applyNumberFormat="1"/>
    <xf numFmtId="0" fontId="0" fillId="0" borderId="0" xfId="0" applyAlignment="1">
      <alignment vertical="center"/>
    </xf>
    <xf numFmtId="0" fontId="0" fillId="0" borderId="12" xfId="0" applyBorder="1" applyAlignment="1">
      <alignment horizontal="left"/>
    </xf>
    <xf numFmtId="14" fontId="4" fillId="0" borderId="0" xfId="0" applyNumberFormat="1" applyFont="1" applyAlignment="1">
      <alignment horizontal="left"/>
    </xf>
    <xf numFmtId="0" fontId="4" fillId="0" borderId="0" xfId="1" applyNumberFormat="1" applyFont="1"/>
    <xf numFmtId="14" fontId="0" fillId="0" borderId="0" xfId="0" applyNumberFormat="1" applyAlignment="1">
      <alignment horizontal="left"/>
    </xf>
    <xf numFmtId="0" fontId="6" fillId="0" borderId="0" xfId="0" applyFont="1" applyAlignment="1">
      <alignment wrapText="1"/>
    </xf>
    <xf numFmtId="1" fontId="6" fillId="0" borderId="0" xfId="0" applyNumberFormat="1" applyFont="1" applyAlignment="1">
      <alignment vertical="center"/>
    </xf>
    <xf numFmtId="165" fontId="3" fillId="4" borderId="1" xfId="1" applyNumberFormat="1" applyFont="1" applyFill="1" applyBorder="1" applyAlignment="1" applyProtection="1">
      <alignment vertical="center"/>
      <protection locked="0"/>
    </xf>
    <xf numFmtId="166" fontId="4" fillId="0" borderId="0" xfId="0" applyNumberFormat="1" applyFont="1"/>
    <xf numFmtId="166" fontId="4" fillId="0" borderId="0" xfId="1" applyNumberFormat="1" applyFont="1" applyAlignment="1">
      <alignment horizontal="center"/>
    </xf>
    <xf numFmtId="166" fontId="0" fillId="0" borderId="0" xfId="0" applyNumberFormat="1" applyProtection="1">
      <protection locked="0"/>
    </xf>
    <xf numFmtId="166" fontId="6" fillId="0" borderId="0" xfId="0" applyNumberFormat="1" applyFont="1" applyAlignment="1">
      <alignment wrapText="1"/>
    </xf>
    <xf numFmtId="166" fontId="0" fillId="0" borderId="0" xfId="0" applyNumberFormat="1" applyAlignment="1">
      <alignment vertical="center"/>
    </xf>
    <xf numFmtId="166" fontId="6" fillId="0" borderId="0" xfId="0" applyNumberFormat="1" applyFont="1"/>
    <xf numFmtId="166" fontId="6" fillId="0" borderId="0" xfId="0" applyNumberFormat="1" applyFont="1" applyAlignment="1">
      <alignment vertic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16" xfId="0" applyFont="1" applyBorder="1" applyAlignment="1" applyProtection="1">
      <alignment horizontal="left"/>
      <protection locked="0"/>
    </xf>
    <xf numFmtId="14" fontId="4" fillId="0" borderId="0" xfId="0" applyNumberFormat="1" applyFont="1" applyAlignment="1" applyProtection="1">
      <alignment horizontal="left"/>
      <protection locked="0"/>
    </xf>
    <xf numFmtId="14" fontId="4" fillId="0" borderId="10" xfId="0" applyNumberFormat="1" applyFont="1" applyBorder="1" applyAlignment="1" applyProtection="1">
      <alignment horizontal="left"/>
      <protection locked="0"/>
    </xf>
    <xf numFmtId="0" fontId="4" fillId="0" borderId="12" xfId="0" applyFont="1" applyBorder="1" applyAlignment="1" applyProtection="1">
      <alignment horizontal="left"/>
      <protection locked="0"/>
    </xf>
    <xf numFmtId="0" fontId="4" fillId="0" borderId="13" xfId="0" applyFont="1" applyBorder="1" applyAlignment="1" applyProtection="1">
      <alignment horizontal="left"/>
      <protection locked="0"/>
    </xf>
    <xf numFmtId="0" fontId="10" fillId="3" borderId="0" xfId="0" applyFont="1" applyFill="1" applyAlignment="1">
      <alignment horizontal="left"/>
    </xf>
    <xf numFmtId="0" fontId="10" fillId="2" borderId="5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152">
    <dxf>
      <numFmt numFmtId="166" formatCode="[$$-C09]#,##0.00"/>
    </dxf>
    <dxf>
      <numFmt numFmtId="166" formatCode="[$$-C09]#,##0.0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[$$-C09]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[$$-C09]#,##0.0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[$$-C09]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[$$-C09]#,##0.0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[$$-C09]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[$$-C09]#,##0.0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lef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auto="1"/>
      </font>
      <numFmt numFmtId="166" formatCode="[$$-C09]#,##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66" formatCode="[$$-C09]#,##0.00"/>
      <alignment horizontal="righ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auto="1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auto="1"/>
      </font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lef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auto="1"/>
      </font>
      <numFmt numFmtId="166" formatCode="[$$-C09]#,##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66" formatCode="[$$-C09]#,##0.00"/>
      <alignment horizontal="righ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auto="1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auto="1"/>
      </font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righ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auto="1"/>
      </font>
      <numFmt numFmtId="166" formatCode="[$$-C09]#,##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66" formatCode="[$$-C09]#,##0.00"/>
      <alignment horizontal="righ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auto="1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auto="1"/>
      </font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lef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auto="1"/>
      </font>
      <numFmt numFmtId="166" formatCode="[$$-C09]#,##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66" formatCode="[$$-C09]#,##0.00"/>
      <alignment horizontal="righ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auto="1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auto="1"/>
      </font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lef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auto="1"/>
      </font>
      <numFmt numFmtId="166" formatCode="[$$-C09]#,##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66" formatCode="[$$-C09]#,##0.00"/>
      <alignment horizontal="righ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auto="1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auto="1"/>
      </font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lef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auto="1"/>
      </font>
      <numFmt numFmtId="166" formatCode="[$$-C09]#,##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66" formatCode="[$$-C09]#,##0.00"/>
      <alignment horizontal="righ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auto="1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auto="1"/>
      </font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righ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auto="1"/>
      </font>
      <numFmt numFmtId="166" formatCode="[$$-C09]#,##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66" formatCode="[$$-C09]#,##0.00"/>
      <alignment horizontal="righ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auto="1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auto="1"/>
      </font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6" formatCode="[$$-C09]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6" formatCode="[$$-C09]#,##0.00"/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1</xdr:row>
      <xdr:rowOff>9525</xdr:rowOff>
    </xdr:from>
    <xdr:to>
      <xdr:col>1</xdr:col>
      <xdr:colOff>790575</xdr:colOff>
      <xdr:row>1</xdr:row>
      <xdr:rowOff>247650</xdr:rowOff>
    </xdr:to>
    <xdr:pic>
      <xdr:nvPicPr>
        <xdr:cNvPr id="3" name="Graphic 2" descr="Robot with solid fill">
          <a:extLst>
            <a:ext uri="{FF2B5EF4-FFF2-40B4-BE49-F238E27FC236}">
              <a16:creationId xmlns:a16="http://schemas.microsoft.com/office/drawing/2014/main" id="{B5C44306-5D2A-9F6F-EF0F-F90317528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09900" y="200025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0</xdr:col>
      <xdr:colOff>1866900</xdr:colOff>
      <xdr:row>10</xdr:row>
      <xdr:rowOff>9524</xdr:rowOff>
    </xdr:from>
    <xdr:to>
      <xdr:col>0</xdr:col>
      <xdr:colOff>2105025</xdr:colOff>
      <xdr:row>10</xdr:row>
      <xdr:rowOff>247649</xdr:rowOff>
    </xdr:to>
    <xdr:pic>
      <xdr:nvPicPr>
        <xdr:cNvPr id="5" name="Graphic 4" descr="Warning with solid fill">
          <a:extLst>
            <a:ext uri="{FF2B5EF4-FFF2-40B4-BE49-F238E27FC236}">
              <a16:creationId xmlns:a16="http://schemas.microsoft.com/office/drawing/2014/main" id="{D5D45409-727D-E9CC-BA17-74177BA85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66900" y="2000249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609600</xdr:colOff>
      <xdr:row>18</xdr:row>
      <xdr:rowOff>161925</xdr:rowOff>
    </xdr:from>
    <xdr:to>
      <xdr:col>1</xdr:col>
      <xdr:colOff>895350</xdr:colOff>
      <xdr:row>19</xdr:row>
      <xdr:rowOff>257175</xdr:rowOff>
    </xdr:to>
    <xdr:pic>
      <xdr:nvPicPr>
        <xdr:cNvPr id="7" name="Graphic 6" descr="Deaf with solid fill">
          <a:extLst>
            <a:ext uri="{FF2B5EF4-FFF2-40B4-BE49-F238E27FC236}">
              <a16:creationId xmlns:a16="http://schemas.microsoft.com/office/drawing/2014/main" id="{64FEB763-9A5A-9EFA-4B6D-FF284E1CB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067050" y="375285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27</xdr:row>
      <xdr:rowOff>200024</xdr:rowOff>
    </xdr:from>
    <xdr:to>
      <xdr:col>1</xdr:col>
      <xdr:colOff>285750</xdr:colOff>
      <xdr:row>28</xdr:row>
      <xdr:rowOff>257174</xdr:rowOff>
    </xdr:to>
    <xdr:pic>
      <xdr:nvPicPr>
        <xdr:cNvPr id="9" name="Graphic 8" descr="Lock with solid fill">
          <a:extLst>
            <a:ext uri="{FF2B5EF4-FFF2-40B4-BE49-F238E27FC236}">
              <a16:creationId xmlns:a16="http://schemas.microsoft.com/office/drawing/2014/main" id="{69BF9154-6C0E-D1F9-292E-4255CFE25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486025" y="5591174"/>
          <a:ext cx="257175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46</xdr:row>
      <xdr:rowOff>19049</xdr:rowOff>
    </xdr:from>
    <xdr:to>
      <xdr:col>1</xdr:col>
      <xdr:colOff>342900</xdr:colOff>
      <xdr:row>46</xdr:row>
      <xdr:rowOff>257174</xdr:rowOff>
    </xdr:to>
    <xdr:pic>
      <xdr:nvPicPr>
        <xdr:cNvPr id="11" name="Graphic 10" descr="Tools with solid fill">
          <a:extLst>
            <a:ext uri="{FF2B5EF4-FFF2-40B4-BE49-F238E27FC236}">
              <a16:creationId xmlns:a16="http://schemas.microsoft.com/office/drawing/2014/main" id="{2CFF316F-69A1-7496-79DD-98C6E345E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562225" y="92297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0</xdr:col>
      <xdr:colOff>1933575</xdr:colOff>
      <xdr:row>37</xdr:row>
      <xdr:rowOff>0</xdr:rowOff>
    </xdr:from>
    <xdr:to>
      <xdr:col>0</xdr:col>
      <xdr:colOff>2200275</xdr:colOff>
      <xdr:row>38</xdr:row>
      <xdr:rowOff>0</xdr:rowOff>
    </xdr:to>
    <xdr:pic>
      <xdr:nvPicPr>
        <xdr:cNvPr id="13" name="Graphic 12" descr="Lightning bolt with solid fill">
          <a:extLst>
            <a:ext uri="{FF2B5EF4-FFF2-40B4-BE49-F238E27FC236}">
              <a16:creationId xmlns:a16="http://schemas.microsoft.com/office/drawing/2014/main" id="{D41B8789-8A07-D847-4B3A-9B33BCE34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933575" y="7400925"/>
          <a:ext cx="266700" cy="26670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2190750</xdr:colOff>
      <xdr:row>54</xdr:row>
      <xdr:rowOff>171450</xdr:rowOff>
    </xdr:from>
    <xdr:to>
      <xdr:col>1</xdr:col>
      <xdr:colOff>28575</xdr:colOff>
      <xdr:row>56</xdr:row>
      <xdr:rowOff>0</xdr:rowOff>
    </xdr:to>
    <xdr:pic>
      <xdr:nvPicPr>
        <xdr:cNvPr id="15" name="Graphic 14" descr="Playbook with solid fill">
          <a:extLst>
            <a:ext uri="{FF2B5EF4-FFF2-40B4-BE49-F238E27FC236}">
              <a16:creationId xmlns:a16="http://schemas.microsoft.com/office/drawing/2014/main" id="{95B22728-D80C-6A45-B7D5-CE9F2C835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190750" y="1099185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1562100</xdr:colOff>
      <xdr:row>86</xdr:row>
      <xdr:rowOff>161925</xdr:rowOff>
    </xdr:from>
    <xdr:to>
      <xdr:col>1</xdr:col>
      <xdr:colOff>2009775</xdr:colOff>
      <xdr:row>88</xdr:row>
      <xdr:rowOff>57150</xdr:rowOff>
    </xdr:to>
    <xdr:pic>
      <xdr:nvPicPr>
        <xdr:cNvPr id="17" name="Graphic 16" descr="Diploma roll with solid fill">
          <a:extLst>
            <a:ext uri="{FF2B5EF4-FFF2-40B4-BE49-F238E27FC236}">
              <a16:creationId xmlns:a16="http://schemas.microsoft.com/office/drawing/2014/main" id="{5DB68F2B-6C70-AA7D-88B6-3C9CC8AA0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019550" y="17268825"/>
          <a:ext cx="447675" cy="36195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7425D6E9-AF63-4A07-8578-E618030755D7}" autoFormatId="16" applyNumberFormats="0" applyBorderFormats="0" applyFontFormats="0" applyPatternFormats="0" applyAlignmentFormats="0" applyWidthHeightFormats="0">
  <queryTableRefresh nextId="8">
    <queryTableFields count="7">
      <queryTableField id="1" name="Quantity" tableColumnId="1"/>
      <queryTableField id="7" dataBound="0" tableColumnId="7"/>
      <queryTableField id="2" name="Description" tableColumnId="2"/>
      <queryTableField id="3" name="Unit Cost" tableColumnId="3"/>
      <queryTableField id="4" name="Total" tableColumnId="4"/>
      <queryTableField id="5" name="Hours" tableColumnId="5"/>
      <queryTableField id="6" name="Hrs x Qty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D20FDE3-FFC3-4A71-B784-C6E9ADAAEAD8}" name="Table_ControlPanels_1" displayName="Table_ControlPanels_1" ref="A16:G97" tableType="queryTable" totalsRowCount="1">
  <autoFilter ref="A16:G96" xr:uid="{2D20FDE3-FFC3-4A71-B784-C6E9ADAAEAD8}">
    <filterColumn colId="0">
      <customFilters>
        <customFilter operator="greaterThanOrEqual" val="1"/>
      </customFilters>
    </filterColumn>
  </autoFilter>
  <tableColumns count="7">
    <tableColumn id="1" xr3:uid="{FFDB4418-2ED8-458E-A230-0E4F4DD430A3}" uniqueName="1" name="Quantity" totalsRowLabel="0" queryTableFieldId="1"/>
    <tableColumn id="7" xr3:uid="{CD36AE9E-E505-4CA2-A241-34E7DDDB5BAC}" uniqueName="7" name="Column1" queryTableFieldId="7"/>
    <tableColumn id="2" xr3:uid="{8DD42909-7337-4C6F-B719-10DEDB16C8F7}" uniqueName="2" name="Description" queryTableFieldId="2" dataDxfId="151"/>
    <tableColumn id="3" xr3:uid="{F8CD2737-6823-41E3-BCEE-0208107C3B1C}" uniqueName="3" name="Unit Cost" queryTableFieldId="3" dataDxfId="0" totalsRowDxfId="1"/>
    <tableColumn id="4" xr3:uid="{4CF74915-7127-4C82-B75C-872CCD67EEEF}" uniqueName="4" name="Total" queryTableFieldId="4"/>
    <tableColumn id="5" xr3:uid="{8401911D-C808-4D15-B3CF-4542DEC3FCCA}" uniqueName="5" name="Hours" queryTableFieldId="5" dataDxfId="150"/>
    <tableColumn id="6" xr3:uid="{5DB0E0E9-1DDB-4505-BC02-3FAE47EA08CB}" uniqueName="6" name="Hrs x Qty" totalsRowFunction="sum" queryTableFieldId="6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BB0AB76-0042-4BB1-B4FE-D48FC7D92A01}" name="Table_AsBuiltDocumentationCertification" displayName="Table_AsBuiltDocumentationCertification" ref="A89:F95" totalsRowShown="0" headerRowDxfId="77" dataDxfId="75" headerRowBorderDxfId="76">
  <autoFilter ref="A89:F95" xr:uid="{DBB0AB76-0042-4BB1-B4FE-D48FC7D92A01}"/>
  <tableColumns count="6">
    <tableColumn id="1" xr3:uid="{D3FFB2AA-3C07-4EFC-A636-2BA604D03E92}" name="Quantity" dataDxfId="74"/>
    <tableColumn id="2" xr3:uid="{C97E4CC1-CA68-4D95-8A5B-D800AF6E2768}" name="Description" dataDxfId="73"/>
    <tableColumn id="3" xr3:uid="{60EC4C5F-7D46-46EE-B33C-B2585C5CDF4C}" name="Unit Cost" dataDxfId="72"/>
    <tableColumn id="4" xr3:uid="{23146C66-779A-4731-9E1A-014201925D5A}" name="Total" dataDxfId="71">
      <calculatedColumnFormula>Table_AsBuiltDocumentationCertification[[#This Row],[Quantity]]*Table_AsBuiltDocumentationCertification[[#This Row],[Unit Cost]]</calculatedColumnFormula>
    </tableColumn>
    <tableColumn id="5" xr3:uid="{79A97A5B-99FC-4CFE-AF13-E3EAD1FE0B3D}" name="Hours" dataDxfId="70"/>
    <tableColumn id="6" xr3:uid="{9194A5E1-FA27-4312-9F83-2D6257C0AF82}" name="Hrs x Qty" dataDxfId="69">
      <calculatedColumnFormula>Table_AsBuiltDocumentationCertification[[#This Row],[Quantity]]*Table_AsBuiltDocumentationCertification[[#This Row],[Hours]]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1416C6D-D09F-444F-B26F-3102508C35F0}" name="Table_Miscellaneous" displayName="Table_Miscellaneous" ref="A98:F104" totalsRowShown="0" headerRowDxfId="68" dataDxfId="66" headerRowBorderDxfId="67">
  <autoFilter ref="A98:F104" xr:uid="{71416C6D-D09F-444F-B26F-3102508C35F0}"/>
  <tableColumns count="6">
    <tableColumn id="1" xr3:uid="{C5BF2D35-BBD4-4ED1-9C88-A44027AD0343}" name="Quantity" dataDxfId="65"/>
    <tableColumn id="2" xr3:uid="{46ABCBE2-D4E3-4F6B-B9F9-C0D60F2624A4}" name="Description" dataDxfId="64"/>
    <tableColumn id="3" xr3:uid="{17A438F6-202F-42C2-BDFA-2A53F4E640C7}" name="Unit Cost" dataDxfId="63"/>
    <tableColumn id="4" xr3:uid="{1A8602F4-6151-40D2-91D7-016205AF452B}" name="Total" dataDxfId="62">
      <calculatedColumnFormula>Table_Miscellaneous[[#This Row],[Quantity]]*Table_Miscellaneous[[#This Row],[Unit Cost]]</calculatedColumnFormula>
    </tableColumn>
    <tableColumn id="5" xr3:uid="{F5AB9082-D808-44C1-BA00-09640AC609FB}" name="Hours" dataDxfId="61"/>
    <tableColumn id="6" xr3:uid="{7FED4DB8-4C57-4E54-B443-9E9E397E9190}" name="Hrs x Qty" dataDxfId="60">
      <calculatedColumnFormula>Table_Miscellaneous[[#This Row],[Quantity]]*Table_Miscellaneous[[#This Row],[Hours]]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2623309-B666-4C15-B6D7-0B319777CC15}" name="Table_SmokeAlarms" displayName="Table_SmokeAlarms" ref="A107:F113" totalsRowShown="0" headerRowDxfId="59" dataDxfId="57" headerRowBorderDxfId="58">
  <autoFilter ref="A107:F113" xr:uid="{B2623309-B666-4C15-B6D7-0B319777CC15}"/>
  <tableColumns count="6">
    <tableColumn id="1" xr3:uid="{321E9E29-5FD8-458F-87AE-678C032EFE2D}" name="Quantity" dataDxfId="56"/>
    <tableColumn id="2" xr3:uid="{4E3AF610-3DB7-428B-B9E6-65EA6C7664E0}" name="Description" dataDxfId="55"/>
    <tableColumn id="3" xr3:uid="{AE2226FB-15FB-4042-93CD-C499BBA30A45}" name="Unit Cost" dataDxfId="54"/>
    <tableColumn id="4" xr3:uid="{1B0EAEB2-0014-4F1B-A5AA-C29CF61EF020}" name="Total" dataDxfId="53">
      <calculatedColumnFormula>Table_SmokeAlarms[[#This Row],[Quantity]]*Table_SmokeAlarms[[#This Row],[Unit Cost]]</calculatedColumnFormula>
    </tableColumn>
    <tableColumn id="5" xr3:uid="{295427C4-45A4-41FD-A355-8841103EB866}" name="Hours" dataDxfId="52"/>
    <tableColumn id="6" xr3:uid="{8CACBB83-FAE3-4359-88A9-E6A5B719230F}" name="Hrs x Qty" dataDxfId="51">
      <calculatedColumnFormula>Table_SmokeAlarms[[#This Row],[Quantity]]*Table_SmokeAlarms[[#This Row],[Hours]]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4C94F2D-3DF8-4853-9A7E-5F1552F416E6}" name="Table15" displayName="Table15" ref="A1:A11" totalsRowShown="0" headerRowBorderDxfId="50" tableBorderDxfId="49" totalsRowBorderDxfId="48">
  <autoFilter ref="A1:A11" xr:uid="{D4C94F2D-3DF8-4853-9A7E-5F1552F416E6}"/>
  <tableColumns count="1">
    <tableColumn id="1" xr3:uid="{28FC93C9-7163-400B-8F8A-A2F47C798BAD}" name="Control Panels and Indicator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F533101-6BC6-44FF-927D-31A3C5D70055}" name="Table16" displayName="Table16" ref="A13:A22" totalsRowShown="0" headerRowBorderDxfId="47" tableBorderDxfId="46" totalsRowBorderDxfId="45">
  <autoFilter ref="A13:A22" xr:uid="{8F533101-6BC6-44FF-927D-31A3C5D70055}"/>
  <tableColumns count="1">
    <tableColumn id="1" xr3:uid="{0083A76D-F184-4ED5-87AB-BBF655EB5971}" name="Alerting Device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5758103-98E2-49CA-92DD-DEDED5F58E62}" name="Table17" displayName="Table17" ref="A24:A29" totalsRowShown="0" headerRowBorderDxfId="44" tableBorderDxfId="43" totalsRowBorderDxfId="42">
  <autoFilter ref="A24:A29" xr:uid="{F5758103-98E2-49CA-92DD-DEDED5F58E62}"/>
  <tableColumns count="1">
    <tableColumn id="1" xr3:uid="{4CB333BE-BB96-4FDB-B7AA-10A268500AEA}" name="Occupant Warning Equipmen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75A4961-6350-4723-B583-D9AB6612A38F}" name="Table18" displayName="Table18" ref="A31:A35" totalsRowShown="0" headerRowBorderDxfId="41" tableBorderDxfId="40" totalsRowBorderDxfId="39">
  <autoFilter ref="A31:A35" xr:uid="{775A4961-6350-4723-B583-D9AB6612A38F}"/>
  <tableColumns count="1">
    <tableColumn id="1" xr3:uid="{72A6FC3B-A53E-451D-99AF-0F18DF02A977}" name="Manual Safety Device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5848217-06B4-4A2B-A146-4AC9CBB8AE10}" name="Table19" displayName="Table19" ref="A37:A42" totalsRowShown="0" headerRowBorderDxfId="38" tableBorderDxfId="37" totalsRowBorderDxfId="36">
  <autoFilter ref="A37:A42" xr:uid="{E5848217-06B4-4A2B-A146-4AC9CBB8AE10}"/>
  <tableColumns count="1">
    <tableColumn id="1" xr3:uid="{F5844167-F743-42A7-B9D4-E0DC99748682}" name="Circuit Protection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A43E10-E64A-458C-9177-C301EC4CA657}" name="Table20" displayName="Table20" ref="A44:A49" totalsRowShown="0" headerRowBorderDxfId="35" tableBorderDxfId="34" totalsRowBorderDxfId="33">
  <autoFilter ref="A44:A49" xr:uid="{C1A43E10-E64A-458C-9177-C301EC4CA657}"/>
  <tableColumns count="1">
    <tableColumn id="1" xr3:uid="{A7D210AD-80DF-4F8E-8C06-56D3ED1BA1F2}" name="Installation Components" dataDxfId="3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4459299-3D46-4FC5-9A4F-78B3D7B0A791}" name="Table21" displayName="Table21" ref="A50:A58" totalsRowShown="0" headerRowBorderDxfId="31" tableBorderDxfId="30" totalsRowBorderDxfId="29">
  <autoFilter ref="A50:A58" xr:uid="{94459299-3D46-4FC5-9A4F-78B3D7B0A791}"/>
  <tableColumns count="1">
    <tableColumn id="1" xr3:uid="{FED1DCDC-3894-48F8-9058-7D502C0AC1F9}" name="Cabling and Wiring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22FA27-697D-4C19-A6D8-CE48A1211A08}" name="Table_ControlPanels" displayName="Table_ControlPanels" ref="A3:F9" totalsRowShown="0" headerRowDxfId="149" dataDxfId="147" headerRowBorderDxfId="148">
  <autoFilter ref="A3:F9" xr:uid="{0722FA27-697D-4C19-A6D8-CE48A1211A08}"/>
  <tableColumns count="6">
    <tableColumn id="1" xr3:uid="{76D03C24-E6C5-403D-90D4-533EA4726C99}" name="Quantity" dataDxfId="146"/>
    <tableColumn id="2" xr3:uid="{BAB454E4-E828-4E16-A53A-D62449710ACB}" name="Description" dataDxfId="145"/>
    <tableColumn id="3" xr3:uid="{D4C56A86-A7F6-4333-B69F-509996E45642}" name="Unit Cost" dataDxfId="144"/>
    <tableColumn id="4" xr3:uid="{8BD52BFE-6A91-4D2F-8B5D-777BB8FFECC3}" name="Total" dataDxfId="143" dataCellStyle="Comma">
      <calculatedColumnFormula>Table_ControlPanels[[#This Row],[Quantity]]*Table_ControlPanels[[#This Row],[Unit Cost]]</calculatedColumnFormula>
    </tableColumn>
    <tableColumn id="5" xr3:uid="{0C1EFD8F-EBFF-41F6-89CE-660CFA585A75}" name="Hours" dataDxfId="142"/>
    <tableColumn id="6" xr3:uid="{61110ED3-C4AA-4ADE-832D-89F46035AE7B}" name="Hrs x Qty" dataDxfId="141">
      <calculatedColumnFormula>Table_ControlPanels[[#This Row],[Quantity]]*Table_ControlPanels[[#This Row],[Hours]]</calculatedColumnFormula>
    </tableColumn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A8C36F-9DF2-4F1C-8A05-99C07470E67E}" name="Table22" displayName="Table22" ref="A59:A76" totalsRowShown="0" headerRowBorderDxfId="27" tableBorderDxfId="26" totalsRowBorderDxfId="25">
  <autoFilter ref="A59:A76" xr:uid="{ABA8C36F-9DF2-4F1C-8A05-99C07470E67E}"/>
  <tableColumns count="1">
    <tableColumn id="1" xr3:uid="{E6FBE0FA-9CD6-43F6-986F-1D1C9DED6973}" name="Conduits and Ducting" dataDxfId="2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67393D-E8FB-418D-865D-11DC9F56A0E6}" name="Table23" displayName="Table23" ref="A77:A83" totalsRowShown="0" headerRowBorderDxfId="23" tableBorderDxfId="22" totalsRowBorderDxfId="21">
  <autoFilter ref="A77:A83" xr:uid="{BD67393D-E8FB-418D-865D-11DC9F56A0E6}"/>
  <tableColumns count="1">
    <tableColumn id="1" xr3:uid="{D04A3C4E-32FF-4680-A27B-D7E45379B3F5}" name="As-Built Documentation and Certification" dataDxfId="2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F7ED165-8505-49C6-A9F2-C3BADB6353F9}" name="Table24" displayName="Table24" ref="A84:A86" totalsRowShown="0" headerRowBorderDxfId="19" tableBorderDxfId="18" totalsRowBorderDxfId="17">
  <autoFilter ref="A84:A86" xr:uid="{3F7ED165-8505-49C6-A9F2-C3BADB6353F9}"/>
  <tableColumns count="1">
    <tableColumn id="1" xr3:uid="{0A384907-F136-44E0-AA6E-1C74EFAD38E2}" name="Miscellaneo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AE45221-9894-43CC-BB4C-24E877202416}" name="Table25" displayName="Table25" ref="A88:A89" totalsRowShown="0" headerRowBorderDxfId="16" tableBorderDxfId="15" totalsRowBorderDxfId="14">
  <autoFilter ref="A88:A89" xr:uid="{8AE45221-9894-43CC-BB4C-24E877202416}"/>
  <tableColumns count="1">
    <tableColumn id="1" xr3:uid="{E5459CD8-2882-4D50-8229-F1584CB05784}" name="Smoke Alarm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200332E-55BC-43E3-B6A3-7CF12C930E8C}" name="Table_AlertingDevices" displayName="Table_AlertingDevices" ref="A12:F18" totalsRowShown="0" headerRowDxfId="140" dataDxfId="138" headerRowBorderDxfId="139">
  <autoFilter ref="A12:F18" xr:uid="{E200332E-55BC-43E3-B6A3-7CF12C930E8C}"/>
  <tableColumns count="6">
    <tableColumn id="1" xr3:uid="{8558851C-02C5-427C-9D2D-86FE3030CECE}" name="Quantity" dataDxfId="137"/>
    <tableColumn id="2" xr3:uid="{BC56BE60-2677-43F5-981A-1CE981FF3F33}" name="Description" dataDxfId="136"/>
    <tableColumn id="3" xr3:uid="{A562488C-7596-4AF3-A25E-27A27E196F0D}" name="Unit Cost" dataDxfId="135"/>
    <tableColumn id="4" xr3:uid="{3367CCB9-228F-4862-8B0D-A55B2A709B71}" name="Total" dataDxfId="134">
      <calculatedColumnFormula>Table_AlertingDevices[[#This Row],[Quantity]]*Table_AlertingDevices[[#This Row],[Unit Cost]]</calculatedColumnFormula>
    </tableColumn>
    <tableColumn id="5" xr3:uid="{349683B0-5020-4F6B-90C0-0EC580A621F7}" name="Hours" dataDxfId="133"/>
    <tableColumn id="6" xr3:uid="{17289A62-E049-4A33-9C84-8D870AD6039C}" name="Hrs x Qty" dataDxfId="132">
      <calculatedColumnFormula>Table_AlertingDevices[[#This Row],[Quantity]]*Table_AlertingDevices[[#This Row],[Hours]]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75BF9E-244D-40DC-AF46-595C6F23FED2}" name="Table_OccupantWarningEquipment" displayName="Table_OccupantWarningEquipment" ref="A21:F27" totalsRowShown="0" headerRowDxfId="131" dataDxfId="129" headerRowBorderDxfId="130">
  <autoFilter ref="A21:F27" xr:uid="{3C75BF9E-244D-40DC-AF46-595C6F23FED2}"/>
  <tableColumns count="6">
    <tableColumn id="1" xr3:uid="{A636B010-E77A-491F-AD3D-F95584FE1BAF}" name="Quantity" dataDxfId="128"/>
    <tableColumn id="2" xr3:uid="{A82F6D99-97D9-4AF1-957F-2F42C4DC5F18}" name="Description" dataDxfId="127"/>
    <tableColumn id="3" xr3:uid="{AADD8B26-FC1A-4397-9EAD-F10601AB2CF1}" name="Unit Cost" dataDxfId="126"/>
    <tableColumn id="4" xr3:uid="{E30DE058-4D3B-47F3-BC9B-BF3539572D34}" name="Total" dataDxfId="125">
      <calculatedColumnFormula>Table_OccupantWarningEquipment[[#This Row],[Quantity]]*Table_OccupantWarningEquipment[[#This Row],[Unit Cost]]</calculatedColumnFormula>
    </tableColumn>
    <tableColumn id="5" xr3:uid="{5765847C-075A-464E-B68E-6B78E22B9AB3}" name="Hours" dataDxfId="124"/>
    <tableColumn id="6" xr3:uid="{8DFB6D23-DBF4-405F-BF40-6CECB2DEF649}" name="Hrs x Qty" dataDxfId="123">
      <calculatedColumnFormula>Table_OccupantWarningEquipment[[#This Row],[Quantity]]*Table_OccupantWarningEquipment[[#This Row],[Hours]]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2C144D-BAA7-45EF-8531-984254CDF869}" name="Table_ManualSafetyDevices" displayName="Table_ManualSafetyDevices" ref="A30:F36" totalsRowShown="0" headerRowDxfId="122" dataDxfId="120" headerRowBorderDxfId="121">
  <autoFilter ref="A30:F36" xr:uid="{152C144D-BAA7-45EF-8531-984254CDF869}"/>
  <tableColumns count="6">
    <tableColumn id="1" xr3:uid="{9A6CBFCF-DD32-48FD-9253-60AFF2D3FCE1}" name="Quantity" dataDxfId="119"/>
    <tableColumn id="2" xr3:uid="{5A97D851-BEE6-4154-A169-4028B2E6A878}" name="Description" dataDxfId="118"/>
    <tableColumn id="3" xr3:uid="{EFEE5858-0964-462A-8170-4E726632F417}" name="Unit Cost" dataDxfId="117"/>
    <tableColumn id="4" xr3:uid="{5D128134-F9A6-402C-9C4D-1614759DE33F}" name="Total" dataDxfId="116">
      <calculatedColumnFormula>Table_ManualSafetyDevices[[#This Row],[Quantity]]*Table_ManualSafetyDevices[[#This Row],[Unit Cost]]</calculatedColumnFormula>
    </tableColumn>
    <tableColumn id="5" xr3:uid="{F83A7256-2E29-4C35-A824-D982D28A9E80}" name="Hours" dataDxfId="115"/>
    <tableColumn id="6" xr3:uid="{8C0A9F14-5EBC-48F3-B666-1E10283824BA}" name="Hrs x Qty" dataDxfId="114">
      <calculatedColumnFormula>Table_ManualSafetyDevices[[#This Row],[Quantity]]*Table_ManualSafetyDevices[[#This Row],[Hours]]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B12E811-12A9-4932-92DB-396355031FB4}" name="Table_CircuitProtection" displayName="Table_CircuitProtection" ref="A39:F45" totalsRowShown="0" headerRowDxfId="113" dataDxfId="111" headerRowBorderDxfId="112">
  <autoFilter ref="A39:F45" xr:uid="{AB12E811-12A9-4932-92DB-396355031FB4}"/>
  <tableColumns count="6">
    <tableColumn id="1" xr3:uid="{D558F1B1-3C50-4BCA-9F14-3E7F1D19749C}" name="Quantity" dataDxfId="110"/>
    <tableColumn id="2" xr3:uid="{120D198B-181C-4F8C-9B0D-3B58B34229F4}" name="Description" dataDxfId="109"/>
    <tableColumn id="3" xr3:uid="{6D07B0AC-AD45-4D7D-972C-CE0E23056541}" name="Unit Cost" dataDxfId="108"/>
    <tableColumn id="4" xr3:uid="{A9DE1EF3-4F80-4309-8D25-8D7BE8A0B257}" name="Total" dataDxfId="107">
      <calculatedColumnFormula>Table_CircuitProtection[[#This Row],[Quantity]]*Table_CircuitProtection[[#This Row],[Unit Cost]]</calculatedColumnFormula>
    </tableColumn>
    <tableColumn id="5" xr3:uid="{AA900835-CF16-42B6-B895-B77656CFA0CD}" name="Hours" dataDxfId="106"/>
    <tableColumn id="6" xr3:uid="{346C4AA6-3A6C-4691-8040-B7F64D96B56D}" name="Hrs x Qty" dataDxfId="105">
      <calculatedColumnFormula>Table_CircuitProtection[[#This Row],[Quantity]]*Table_CircuitProtection[[#This Row],[Hours]]</calculatedColumnFormula>
    </tableColumn>
  </tableColumns>
  <tableStyleInfo name="TableStyleMedium2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250620-035E-4C16-AE69-8769D3E3A449}" name="Table_InstallationComponents" displayName="Table_InstallationComponents" ref="A48:F54" totalsRowShown="0" headerRowDxfId="104" dataDxfId="102" headerRowBorderDxfId="103">
  <autoFilter ref="A48:F54" xr:uid="{25250620-035E-4C16-AE69-8769D3E3A449}"/>
  <tableColumns count="6">
    <tableColumn id="1" xr3:uid="{8BBAFA7F-9144-4352-B6E3-E3E02EDEEF64}" name="Quantity" dataDxfId="101"/>
    <tableColumn id="2" xr3:uid="{6A9798B6-2135-4D7A-A480-74DFAFC01A69}" name="Description" dataDxfId="100"/>
    <tableColumn id="3" xr3:uid="{5DD0B389-60AF-46B6-85C4-55BA36E63CEE}" name="Unit Cost" dataDxfId="99"/>
    <tableColumn id="4" xr3:uid="{BC211B41-E6FC-4F61-B6EF-D1C4FC597283}" name="Total" dataDxfId="98">
      <calculatedColumnFormula>Table_InstallationComponents[[#This Row],[Quantity]]*Table_InstallationComponents[[#This Row],[Unit Cost]]</calculatedColumnFormula>
    </tableColumn>
    <tableColumn id="5" xr3:uid="{494ABDEE-AB92-45F7-8531-C71DF3930250}" name="Hours" dataDxfId="97"/>
    <tableColumn id="6" xr3:uid="{046F5C33-EF83-4B88-9722-78D67B352DAF}" name="Hrs x Qty" dataDxfId="96">
      <calculatedColumnFormula>Table_InstallationComponents[[#This Row],[Quantity]]*Table_InstallationComponents[[#This Row],[Hours]]</calculatedColumnFormula>
    </tableColumn>
  </tableColumns>
  <tableStyleInfo name="TableStyleLight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CDD9C22-E859-4C60-AC51-9AB0C1DEA6A7}" name="Table_CablingWiring" displayName="Table_CablingWiring" ref="A57:F66" totalsRowShown="0" headerRowDxfId="95" dataDxfId="93" headerRowBorderDxfId="94">
  <autoFilter ref="A57:F66" xr:uid="{9CDD9C22-E859-4C60-AC51-9AB0C1DEA6A7}"/>
  <tableColumns count="6">
    <tableColumn id="1" xr3:uid="{762AD097-6F72-464E-AED6-D1DC4067D2F6}" name="Quantity" dataDxfId="92"/>
    <tableColumn id="2" xr3:uid="{F578AD1F-4905-4184-A4B3-D46605280D40}" name="Description" dataDxfId="91"/>
    <tableColumn id="3" xr3:uid="{CBDB9695-5D01-4BD5-98E3-B06AB42769B2}" name="Unit Cost" dataDxfId="90"/>
    <tableColumn id="4" xr3:uid="{6DED9762-86ED-4AA0-8361-8FA6C1A78902}" name="Total" dataDxfId="89">
      <calculatedColumnFormula>Table_CablingWiring[[#This Row],[Quantity]]*Table_CablingWiring[[#This Row],[Unit Cost]]</calculatedColumnFormula>
    </tableColumn>
    <tableColumn id="5" xr3:uid="{480D4F33-21BB-4D8C-99C6-088C4825DD5E}" name="Hours" dataDxfId="88"/>
    <tableColumn id="6" xr3:uid="{ED2DF39F-6EF0-4A10-BDA5-97A40308AC63}" name="Hrs x Qty" dataDxfId="87">
      <calculatedColumnFormula>Table_CablingWiring[[#This Row],[Quantity]]*Table_CablingWiring[[#This Row],[Hours]]</calculatedColumnFormula>
    </tableColumn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2B9989-1D57-415E-8E2D-3380EE761353}" name="Table_ConduitsDucting" displayName="Table_ConduitsDucting" ref="A69:F86" totalsRowShown="0" headerRowDxfId="86" dataDxfId="84" headerRowBorderDxfId="85">
  <autoFilter ref="A69:F86" xr:uid="{672B9989-1D57-415E-8E2D-3380EE761353}"/>
  <tableColumns count="6">
    <tableColumn id="1" xr3:uid="{B6D4F326-922F-4244-815E-B0F203C2BE7A}" name="Quantity" dataDxfId="83"/>
    <tableColumn id="2" xr3:uid="{65D3457D-DB69-4616-8299-46F1C16D9430}" name="Description" dataDxfId="82"/>
    <tableColumn id="3" xr3:uid="{A7BF5C26-A06C-4AB3-A314-77D22FFB799D}" name="Unit Cost" dataDxfId="81"/>
    <tableColumn id="4" xr3:uid="{A23D3F07-D9D5-4309-970C-42F709B4DE57}" name="Total" dataDxfId="80">
      <calculatedColumnFormula>Table_ConduitsDucting[[#This Row],[Quantity]]*Table_ConduitsDucting[[#This Row],[Unit Cost]]</calculatedColumnFormula>
    </tableColumn>
    <tableColumn id="5" xr3:uid="{3C8C6AF6-68AD-4640-B6A3-EBC78DA3260B}" name="Hours" dataDxfId="79"/>
    <tableColumn id="6" xr3:uid="{8A1190E5-A973-4EEC-9299-36CD1DE0B5A7}" name="Hrs x Qty" dataDxfId="78">
      <calculatedColumnFormula>Table_ConduitsDucting[[#This Row],[Quantity]]*Table_ConduitsDucting[[#This Row],[Hours]]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vmlDrawing" Target="../drawings/vmlDrawing2.v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comments" Target="../comments2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11" Type="http://schemas.openxmlformats.org/officeDocument/2006/relationships/table" Target="../tables/table23.xml"/><Relationship Id="rId5" Type="http://schemas.openxmlformats.org/officeDocument/2006/relationships/table" Target="../tables/table17.xml"/><Relationship Id="rId10" Type="http://schemas.openxmlformats.org/officeDocument/2006/relationships/table" Target="../tables/table22.xml"/><Relationship Id="rId4" Type="http://schemas.openxmlformats.org/officeDocument/2006/relationships/table" Target="../tables/table16.xml"/><Relationship Id="rId9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693E8-ADB4-4C5C-8588-EBEF828E9FE1}">
  <dimension ref="A1:P134"/>
  <sheetViews>
    <sheetView tabSelected="1" topLeftCell="A2" zoomScaleNormal="100" workbookViewId="0">
      <selection activeCell="C8" sqref="C8"/>
    </sheetView>
  </sheetViews>
  <sheetFormatPr defaultRowHeight="14.4" x14ac:dyDescent="0.3"/>
  <cols>
    <col min="1" max="1" width="10.5546875" bestFit="1" customWidth="1"/>
    <col min="2" max="2" width="10.77734375" bestFit="1" customWidth="1"/>
    <col min="3" max="3" width="47.88671875" bestFit="1" customWidth="1"/>
    <col min="4" max="4" width="10.88671875" style="40" bestFit="1" customWidth="1"/>
    <col min="5" max="5" width="7.44140625" bestFit="1" customWidth="1"/>
    <col min="6" max="6" width="8.109375" bestFit="1" customWidth="1"/>
    <col min="7" max="7" width="10.6640625" bestFit="1" customWidth="1"/>
    <col min="8" max="8" width="11.5546875" customWidth="1"/>
    <col min="10" max="10" width="13.88671875" customWidth="1"/>
    <col min="18" max="18" width="9" bestFit="1" customWidth="1"/>
  </cols>
  <sheetData>
    <row r="1" spans="1:7" x14ac:dyDescent="0.3">
      <c r="A1" s="27" t="s">
        <v>91</v>
      </c>
      <c r="B1" s="68"/>
      <c r="C1" s="85" t="s">
        <v>113</v>
      </c>
      <c r="D1" s="85"/>
      <c r="E1" s="85"/>
      <c r="F1" s="85"/>
      <c r="G1" s="86"/>
    </row>
    <row r="2" spans="1:7" x14ac:dyDescent="0.3">
      <c r="A2" s="28" t="s">
        <v>92</v>
      </c>
      <c r="B2" s="70"/>
      <c r="C2" s="87" t="s">
        <v>110</v>
      </c>
      <c r="D2" s="87"/>
      <c r="E2" s="87"/>
      <c r="F2" s="87"/>
      <c r="G2" s="88"/>
    </row>
    <row r="3" spans="1:7" s="6" customFormat="1" ht="15" thickBot="1" x14ac:dyDescent="0.35">
      <c r="A3" s="29" t="s">
        <v>93</v>
      </c>
      <c r="B3" s="67"/>
      <c r="C3" s="89" t="s">
        <v>111</v>
      </c>
      <c r="D3" s="89"/>
      <c r="E3" s="89"/>
      <c r="F3" s="89"/>
      <c r="G3" s="90"/>
    </row>
    <row r="4" spans="1:7" s="6" customFormat="1" ht="13.2" x14ac:dyDescent="0.25">
      <c r="A4" s="26"/>
      <c r="B4" s="26"/>
      <c r="D4" s="74"/>
      <c r="E4" s="8"/>
    </row>
    <row r="5" spans="1:7" x14ac:dyDescent="0.3">
      <c r="A5" s="34" t="s">
        <v>94</v>
      </c>
      <c r="B5" s="34"/>
      <c r="C5" s="35"/>
      <c r="E5" s="84" t="s">
        <v>89</v>
      </c>
      <c r="F5" s="84"/>
      <c r="G5" s="73">
        <v>150</v>
      </c>
    </row>
    <row r="6" spans="1:7" x14ac:dyDescent="0.3">
      <c r="A6" s="7" t="s">
        <v>96</v>
      </c>
      <c r="B6" s="7"/>
      <c r="C6" s="36">
        <f>SUM(Table_ControlPanels[Total])+SUM(Table_AlertingDevices[Total])+SUM(Table_OccupantWarningEquipment[Total])+SUM(Table_ManualSafetyDevices[Total])+SUM(Table_CircuitProtection[Total])+SUM(Table_InstallationComponents[Total])+SUM(Table_CablingWiring[Total])+SUM(Table_ConduitsDucting[Total])+SUM(Table_AsBuiltDocumentationCertification[Total])+SUM(Table_Miscellaneous[Total])+SUM(Table_SmokeAlarms[Total])</f>
        <v>0</v>
      </c>
      <c r="E6" s="84" t="s">
        <v>90</v>
      </c>
      <c r="F6" s="84"/>
      <c r="G6" s="38">
        <v>1.5</v>
      </c>
    </row>
    <row r="7" spans="1:7" x14ac:dyDescent="0.3">
      <c r="A7" s="1" t="s">
        <v>78</v>
      </c>
      <c r="B7" s="1"/>
      <c r="C7" s="36">
        <v>453.68</v>
      </c>
    </row>
    <row r="8" spans="1:7" x14ac:dyDescent="0.3">
      <c r="A8" s="7" t="s">
        <v>95</v>
      </c>
      <c r="B8" s="7"/>
      <c r="C8" s="69">
        <f>SUM(Table_ControlPanels[Hrs x Qty])+SUM(Table_AlertingDevices[Hrs x Qty])+SUM(Table_OccupantWarningEquipment[Hrs x Qty])+SUM(Table_ManualSafetyDevices[Hrs x Qty])+SUM('Costing Sheet'!F40:F45)+SUM(Table_InstallationComponents[Hrs x Qty])+SUM(Table_CablingWiring[Hrs x Qty])+SUM(Table_ConduitsDucting[Hrs x Qty])+SUM(Table_AsBuiltDocumentationCertification[Hrs x Qty])+SUM(Table_Miscellaneous[Hrs x Qty])+SUM(Table_SmokeAlarms[Hrs x Qty])</f>
        <v>0</v>
      </c>
      <c r="D8" s="75"/>
    </row>
    <row r="9" spans="1:7" x14ac:dyDescent="0.3">
      <c r="A9" s="1" t="s">
        <v>41</v>
      </c>
      <c r="B9" s="1"/>
      <c r="C9" s="36">
        <f>C8*G5</f>
        <v>0</v>
      </c>
      <c r="D9" s="75"/>
    </row>
    <row r="10" spans="1:7" x14ac:dyDescent="0.3">
      <c r="A10" s="9"/>
      <c r="B10" s="9"/>
      <c r="C10" s="36"/>
    </row>
    <row r="11" spans="1:7" x14ac:dyDescent="0.3">
      <c r="A11" s="9" t="s">
        <v>42</v>
      </c>
      <c r="B11" s="9"/>
      <c r="C11" s="36">
        <f>C7+C9</f>
        <v>453.68</v>
      </c>
    </row>
    <row r="12" spans="1:7" x14ac:dyDescent="0.3">
      <c r="A12" s="7" t="s">
        <v>43</v>
      </c>
      <c r="B12" s="7"/>
      <c r="C12" s="36">
        <f>C11*0.1</f>
        <v>45.368000000000002</v>
      </c>
    </row>
    <row r="13" spans="1:7" x14ac:dyDescent="0.3">
      <c r="A13" s="1" t="s">
        <v>44</v>
      </c>
      <c r="B13" s="1"/>
      <c r="C13" s="37">
        <f>SUM(C11:C12)</f>
        <v>499.048</v>
      </c>
    </row>
    <row r="14" spans="1:7" ht="15" thickBot="1" x14ac:dyDescent="0.35">
      <c r="A14" s="1"/>
      <c r="B14" s="1"/>
      <c r="C14" s="25"/>
    </row>
    <row r="15" spans="1:7" ht="18.600000000000001" thickBot="1" x14ac:dyDescent="0.4">
      <c r="A15" s="81" t="s">
        <v>45</v>
      </c>
      <c r="B15" s="82"/>
      <c r="C15" s="82"/>
      <c r="D15" s="82"/>
      <c r="E15" s="82"/>
      <c r="F15" s="82"/>
      <c r="G15" s="83"/>
    </row>
    <row r="16" spans="1:7" x14ac:dyDescent="0.3">
      <c r="A16" s="33" t="s">
        <v>10</v>
      </c>
      <c r="B16" s="33" t="s">
        <v>105</v>
      </c>
      <c r="C16" s="33" t="s">
        <v>11</v>
      </c>
      <c r="D16" s="76" t="s">
        <v>12</v>
      </c>
      <c r="E16" s="33" t="s">
        <v>13</v>
      </c>
      <c r="F16" s="33" t="s">
        <v>14</v>
      </c>
      <c r="G16" s="33" t="s">
        <v>46</v>
      </c>
    </row>
    <row r="17" spans="1:7" hidden="1" x14ac:dyDescent="0.3">
      <c r="A17" s="33"/>
      <c r="B17" s="33"/>
      <c r="C17" s="33" t="s">
        <v>38</v>
      </c>
      <c r="D17" s="76"/>
      <c r="E17" s="33">
        <v>0</v>
      </c>
      <c r="F17" s="33">
        <v>8</v>
      </c>
      <c r="G17" s="33">
        <v>0</v>
      </c>
    </row>
    <row r="18" spans="1:7" hidden="1" x14ac:dyDescent="0.3">
      <c r="A18" s="33"/>
      <c r="B18" s="33"/>
      <c r="C18" s="33" t="s">
        <v>109</v>
      </c>
      <c r="D18" s="76"/>
      <c r="E18" s="33">
        <v>0</v>
      </c>
      <c r="F18" s="33">
        <v>2</v>
      </c>
      <c r="G18" s="33">
        <v>0</v>
      </c>
    </row>
    <row r="19" spans="1:7" hidden="1" x14ac:dyDescent="0.3">
      <c r="C19" t="s">
        <v>108</v>
      </c>
      <c r="E19">
        <v>0</v>
      </c>
      <c r="F19">
        <v>1</v>
      </c>
      <c r="G19">
        <v>0</v>
      </c>
    </row>
    <row r="20" spans="1:7" hidden="1" x14ac:dyDescent="0.3">
      <c r="C20" t="s">
        <v>107</v>
      </c>
      <c r="E20">
        <v>0</v>
      </c>
      <c r="F20">
        <v>1</v>
      </c>
      <c r="G20">
        <v>0</v>
      </c>
    </row>
    <row r="21" spans="1:7" hidden="1" x14ac:dyDescent="0.3">
      <c r="C21" t="s">
        <v>22</v>
      </c>
      <c r="E21">
        <v>0</v>
      </c>
      <c r="F21">
        <v>1</v>
      </c>
      <c r="G21">
        <v>0</v>
      </c>
    </row>
    <row r="22" spans="1:7" hidden="1" x14ac:dyDescent="0.3">
      <c r="C22" t="s">
        <v>23</v>
      </c>
      <c r="E22">
        <v>0</v>
      </c>
      <c r="G22">
        <v>0</v>
      </c>
    </row>
    <row r="23" spans="1:7" hidden="1" x14ac:dyDescent="0.3">
      <c r="C23" t="s">
        <v>16</v>
      </c>
      <c r="E23">
        <v>0</v>
      </c>
      <c r="F23">
        <v>2</v>
      </c>
      <c r="G23">
        <v>0</v>
      </c>
    </row>
    <row r="24" spans="1:7" hidden="1" x14ac:dyDescent="0.3">
      <c r="A24" s="33"/>
      <c r="B24" s="33"/>
      <c r="C24" s="33" t="s">
        <v>112</v>
      </c>
      <c r="D24" s="76"/>
      <c r="E24" s="33">
        <v>0</v>
      </c>
      <c r="F24" s="33">
        <v>1</v>
      </c>
      <c r="G24" s="33">
        <v>0</v>
      </c>
    </row>
    <row r="25" spans="1:7" hidden="1" x14ac:dyDescent="0.3">
      <c r="A25" s="33"/>
      <c r="B25" s="33"/>
      <c r="C25" s="33" t="s">
        <v>18</v>
      </c>
      <c r="D25" s="76"/>
      <c r="E25" s="33">
        <v>0</v>
      </c>
      <c r="F25" s="33">
        <v>1</v>
      </c>
      <c r="G25" s="33">
        <v>0</v>
      </c>
    </row>
    <row r="26" spans="1:7" hidden="1" x14ac:dyDescent="0.3">
      <c r="A26" s="33"/>
      <c r="B26" s="33"/>
      <c r="C26" s="33" t="s">
        <v>19</v>
      </c>
      <c r="D26" s="76"/>
      <c r="E26" s="33">
        <v>0</v>
      </c>
      <c r="F26" s="33">
        <v>1</v>
      </c>
      <c r="G26" s="33">
        <v>0</v>
      </c>
    </row>
    <row r="27" spans="1:7" hidden="1" x14ac:dyDescent="0.3">
      <c r="A27" s="33"/>
      <c r="B27" s="33"/>
      <c r="C27" s="33" t="s">
        <v>100</v>
      </c>
      <c r="D27" s="76"/>
      <c r="E27" s="33">
        <v>0</v>
      </c>
      <c r="F27" s="33">
        <v>1</v>
      </c>
      <c r="G27" s="33">
        <v>0</v>
      </c>
    </row>
    <row r="28" spans="1:7" hidden="1" x14ac:dyDescent="0.3">
      <c r="A28" s="33"/>
      <c r="B28" s="33"/>
      <c r="C28" s="33" t="s">
        <v>101</v>
      </c>
      <c r="D28" s="76"/>
      <c r="E28" s="33">
        <v>0</v>
      </c>
      <c r="F28" s="33">
        <v>1</v>
      </c>
      <c r="G28" s="33">
        <v>0</v>
      </c>
    </row>
    <row r="29" spans="1:7" hidden="1" x14ac:dyDescent="0.3">
      <c r="C29" t="s">
        <v>57</v>
      </c>
      <c r="E29">
        <v>0</v>
      </c>
      <c r="F29">
        <v>0</v>
      </c>
      <c r="G29">
        <v>0</v>
      </c>
    </row>
    <row r="30" spans="1:7" hidden="1" x14ac:dyDescent="0.3">
      <c r="C30" t="s">
        <v>58</v>
      </c>
      <c r="E30">
        <v>0</v>
      </c>
      <c r="G30">
        <v>0</v>
      </c>
    </row>
    <row r="31" spans="1:7" hidden="1" x14ac:dyDescent="0.3">
      <c r="C31" t="s">
        <v>59</v>
      </c>
      <c r="E31">
        <v>0</v>
      </c>
      <c r="G31">
        <v>0</v>
      </c>
    </row>
    <row r="32" spans="1:7" hidden="1" x14ac:dyDescent="0.3">
      <c r="C32" t="s">
        <v>60</v>
      </c>
      <c r="E32">
        <v>0</v>
      </c>
      <c r="F32">
        <v>1</v>
      </c>
      <c r="G32">
        <v>0</v>
      </c>
    </row>
    <row r="33" spans="3:7" hidden="1" x14ac:dyDescent="0.3">
      <c r="C33" t="s">
        <v>60</v>
      </c>
      <c r="E33">
        <v>0</v>
      </c>
      <c r="F33">
        <v>0</v>
      </c>
      <c r="G33">
        <v>0</v>
      </c>
    </row>
    <row r="34" spans="3:7" hidden="1" x14ac:dyDescent="0.3">
      <c r="E34">
        <v>0</v>
      </c>
      <c r="G34">
        <v>0</v>
      </c>
    </row>
    <row r="35" spans="3:7" hidden="1" x14ac:dyDescent="0.3">
      <c r="C35" t="s">
        <v>40</v>
      </c>
      <c r="E35">
        <v>0</v>
      </c>
      <c r="G35">
        <v>0</v>
      </c>
    </row>
    <row r="36" spans="3:7" hidden="1" x14ac:dyDescent="0.3">
      <c r="C36" t="s">
        <v>26</v>
      </c>
      <c r="E36">
        <v>0</v>
      </c>
      <c r="F36">
        <v>1</v>
      </c>
      <c r="G36">
        <v>0</v>
      </c>
    </row>
    <row r="37" spans="3:7" hidden="1" x14ac:dyDescent="0.3">
      <c r="C37" t="s">
        <v>27</v>
      </c>
      <c r="E37">
        <v>0</v>
      </c>
      <c r="F37">
        <v>1</v>
      </c>
      <c r="G37">
        <v>0</v>
      </c>
    </row>
    <row r="38" spans="3:7" hidden="1" x14ac:dyDescent="0.3">
      <c r="C38" t="s">
        <v>61</v>
      </c>
      <c r="E38">
        <v>0</v>
      </c>
      <c r="G38">
        <v>0</v>
      </c>
    </row>
    <row r="39" spans="3:7" hidden="1" x14ac:dyDescent="0.3">
      <c r="E39">
        <v>0</v>
      </c>
      <c r="G39">
        <v>0</v>
      </c>
    </row>
    <row r="40" spans="3:7" hidden="1" x14ac:dyDescent="0.3">
      <c r="E40">
        <v>0</v>
      </c>
      <c r="G40">
        <v>0</v>
      </c>
    </row>
    <row r="41" spans="3:7" hidden="1" x14ac:dyDescent="0.3">
      <c r="C41" t="s">
        <v>102</v>
      </c>
      <c r="E41">
        <v>0</v>
      </c>
      <c r="F41">
        <v>0.5</v>
      </c>
      <c r="G41">
        <v>0</v>
      </c>
    </row>
    <row r="42" spans="3:7" hidden="1" x14ac:dyDescent="0.3">
      <c r="C42" t="s">
        <v>25</v>
      </c>
      <c r="E42">
        <v>0</v>
      </c>
      <c r="G42">
        <v>0</v>
      </c>
    </row>
    <row r="43" spans="3:7" hidden="1" x14ac:dyDescent="0.3">
      <c r="C43" t="s">
        <v>28</v>
      </c>
      <c r="E43">
        <v>0</v>
      </c>
      <c r="F43">
        <v>1</v>
      </c>
      <c r="G43">
        <v>0</v>
      </c>
    </row>
    <row r="44" spans="3:7" hidden="1" x14ac:dyDescent="0.3">
      <c r="C44" t="s">
        <v>29</v>
      </c>
      <c r="E44">
        <v>0</v>
      </c>
      <c r="G44">
        <v>0</v>
      </c>
    </row>
    <row r="45" spans="3:7" hidden="1" x14ac:dyDescent="0.3">
      <c r="E45">
        <v>0</v>
      </c>
      <c r="G45">
        <v>0</v>
      </c>
    </row>
    <row r="46" spans="3:7" hidden="1" x14ac:dyDescent="0.3">
      <c r="E46">
        <v>0</v>
      </c>
      <c r="G46">
        <v>0</v>
      </c>
    </row>
    <row r="47" spans="3:7" hidden="1" x14ac:dyDescent="0.3">
      <c r="C47" t="s">
        <v>74</v>
      </c>
      <c r="E47">
        <v>0</v>
      </c>
      <c r="F47">
        <v>0.3</v>
      </c>
      <c r="G47">
        <v>0</v>
      </c>
    </row>
    <row r="48" spans="3:7" hidden="1" x14ac:dyDescent="0.3">
      <c r="C48" t="s">
        <v>75</v>
      </c>
      <c r="E48">
        <v>0</v>
      </c>
      <c r="G48">
        <v>0</v>
      </c>
    </row>
    <row r="49" spans="1:7" hidden="1" x14ac:dyDescent="0.3">
      <c r="A49" s="33"/>
      <c r="B49" s="33"/>
      <c r="C49" s="33" t="s">
        <v>76</v>
      </c>
      <c r="D49" s="76"/>
      <c r="E49" s="33">
        <v>0</v>
      </c>
      <c r="F49" s="33"/>
      <c r="G49" s="33">
        <v>0</v>
      </c>
    </row>
    <row r="50" spans="1:7" hidden="1" x14ac:dyDescent="0.3">
      <c r="C50" t="s">
        <v>77</v>
      </c>
      <c r="E50">
        <v>0</v>
      </c>
      <c r="G50">
        <v>0</v>
      </c>
    </row>
    <row r="51" spans="1:7" hidden="1" x14ac:dyDescent="0.3">
      <c r="E51">
        <v>0</v>
      </c>
      <c r="G51">
        <v>0</v>
      </c>
    </row>
    <row r="52" spans="1:7" hidden="1" x14ac:dyDescent="0.3">
      <c r="E52">
        <v>0</v>
      </c>
      <c r="G52">
        <v>0</v>
      </c>
    </row>
    <row r="53" spans="1:7" hidden="1" x14ac:dyDescent="0.3">
      <c r="C53" t="s">
        <v>62</v>
      </c>
      <c r="D53" s="40">
        <v>7</v>
      </c>
      <c r="E53">
        <v>0</v>
      </c>
      <c r="F53">
        <v>0.08</v>
      </c>
      <c r="G53">
        <v>0</v>
      </c>
    </row>
    <row r="54" spans="1:7" hidden="1" x14ac:dyDescent="0.3">
      <c r="C54" t="s">
        <v>64</v>
      </c>
      <c r="D54" s="40">
        <v>4</v>
      </c>
      <c r="E54">
        <v>0</v>
      </c>
      <c r="F54">
        <v>0.08</v>
      </c>
      <c r="G54">
        <v>0</v>
      </c>
    </row>
    <row r="55" spans="1:7" hidden="1" x14ac:dyDescent="0.3">
      <c r="A55" s="33"/>
      <c r="B55" s="33"/>
      <c r="C55" s="33" t="s">
        <v>30</v>
      </c>
      <c r="D55" s="76"/>
      <c r="E55" s="33">
        <v>0</v>
      </c>
      <c r="F55" s="33"/>
      <c r="G55" s="33">
        <v>0</v>
      </c>
    </row>
    <row r="56" spans="1:7" hidden="1" x14ac:dyDescent="0.3">
      <c r="A56" s="33"/>
      <c r="B56" s="33"/>
      <c r="C56" s="33" t="s">
        <v>63</v>
      </c>
      <c r="D56" s="76">
        <v>4</v>
      </c>
      <c r="E56" s="33">
        <v>0</v>
      </c>
      <c r="F56" s="33">
        <v>0.08</v>
      </c>
      <c r="G56" s="33">
        <v>0</v>
      </c>
    </row>
    <row r="57" spans="1:7" hidden="1" x14ac:dyDescent="0.3">
      <c r="C57" t="s">
        <v>65</v>
      </c>
      <c r="E57">
        <v>0</v>
      </c>
      <c r="G57">
        <v>0</v>
      </c>
    </row>
    <row r="58" spans="1:7" hidden="1" x14ac:dyDescent="0.3">
      <c r="C58" t="s">
        <v>66</v>
      </c>
      <c r="E58">
        <v>0</v>
      </c>
      <c r="G58">
        <v>0</v>
      </c>
    </row>
    <row r="59" spans="1:7" hidden="1" x14ac:dyDescent="0.3">
      <c r="C59" t="s">
        <v>47</v>
      </c>
      <c r="E59">
        <v>0</v>
      </c>
      <c r="G59">
        <v>0</v>
      </c>
    </row>
    <row r="60" spans="1:7" hidden="1" x14ac:dyDescent="0.3">
      <c r="E60">
        <v>0</v>
      </c>
      <c r="G60">
        <v>0</v>
      </c>
    </row>
    <row r="61" spans="1:7" hidden="1" x14ac:dyDescent="0.3">
      <c r="E61">
        <v>0</v>
      </c>
      <c r="G61">
        <v>0</v>
      </c>
    </row>
    <row r="62" spans="1:7" hidden="1" x14ac:dyDescent="0.3">
      <c r="C62" t="s">
        <v>68</v>
      </c>
      <c r="D62" s="40">
        <v>2</v>
      </c>
      <c r="E62">
        <v>0</v>
      </c>
      <c r="F62">
        <v>0.05</v>
      </c>
      <c r="G62">
        <v>0</v>
      </c>
    </row>
    <row r="63" spans="1:7" hidden="1" x14ac:dyDescent="0.3">
      <c r="C63" t="s">
        <v>70</v>
      </c>
      <c r="E63">
        <v>0</v>
      </c>
      <c r="G63">
        <v>0</v>
      </c>
    </row>
    <row r="64" spans="1:7" hidden="1" x14ac:dyDescent="0.3">
      <c r="A64" s="33"/>
      <c r="B64" s="33"/>
      <c r="C64" s="33" t="s">
        <v>67</v>
      </c>
      <c r="D64" s="76"/>
      <c r="E64" s="33">
        <v>0</v>
      </c>
      <c r="F64" s="33"/>
      <c r="G64" s="33">
        <v>0</v>
      </c>
    </row>
    <row r="65" spans="1:7" hidden="1" x14ac:dyDescent="0.3">
      <c r="A65" s="33"/>
      <c r="B65" s="33"/>
      <c r="C65" s="33" t="s">
        <v>70</v>
      </c>
      <c r="D65" s="76"/>
      <c r="E65" s="33">
        <v>0</v>
      </c>
      <c r="F65" s="33"/>
      <c r="G65" s="33">
        <v>0</v>
      </c>
    </row>
    <row r="66" spans="1:7" hidden="1" x14ac:dyDescent="0.3">
      <c r="C66" t="s">
        <v>31</v>
      </c>
      <c r="E66">
        <v>0</v>
      </c>
      <c r="G66">
        <v>0</v>
      </c>
    </row>
    <row r="67" spans="1:7" hidden="1" x14ac:dyDescent="0.3">
      <c r="C67" t="s">
        <v>71</v>
      </c>
      <c r="E67">
        <v>0</v>
      </c>
      <c r="G67">
        <v>0</v>
      </c>
    </row>
    <row r="68" spans="1:7" hidden="1" x14ac:dyDescent="0.3">
      <c r="C68" t="s">
        <v>72</v>
      </c>
      <c r="E68">
        <v>0</v>
      </c>
      <c r="G68">
        <v>0</v>
      </c>
    </row>
    <row r="69" spans="1:7" hidden="1" x14ac:dyDescent="0.3">
      <c r="C69" t="s">
        <v>73</v>
      </c>
      <c r="E69">
        <v>0</v>
      </c>
      <c r="G69">
        <v>0</v>
      </c>
    </row>
    <row r="70" spans="1:7" hidden="1" x14ac:dyDescent="0.3">
      <c r="A70" s="33"/>
      <c r="B70" s="33"/>
      <c r="C70" s="33" t="s">
        <v>48</v>
      </c>
      <c r="D70" s="76"/>
      <c r="E70" s="33">
        <v>0</v>
      </c>
      <c r="F70" s="33"/>
      <c r="G70" s="33">
        <v>0</v>
      </c>
    </row>
    <row r="71" spans="1:7" hidden="1" x14ac:dyDescent="0.3">
      <c r="A71" s="33"/>
      <c r="B71" s="33"/>
      <c r="C71" s="33" t="s">
        <v>49</v>
      </c>
      <c r="D71" s="76"/>
      <c r="E71" s="33">
        <v>0</v>
      </c>
      <c r="F71" s="33"/>
      <c r="G71" s="33">
        <v>0</v>
      </c>
    </row>
    <row r="72" spans="1:7" hidden="1" x14ac:dyDescent="0.3">
      <c r="A72" s="33"/>
      <c r="B72" s="33"/>
      <c r="C72" s="33" t="s">
        <v>50</v>
      </c>
      <c r="D72" s="76"/>
      <c r="E72" s="33">
        <v>0</v>
      </c>
      <c r="F72" s="33"/>
      <c r="G72" s="33">
        <v>0</v>
      </c>
    </row>
    <row r="73" spans="1:7" hidden="1" x14ac:dyDescent="0.3">
      <c r="A73" s="33"/>
      <c r="B73" s="33"/>
      <c r="C73" s="33" t="s">
        <v>51</v>
      </c>
      <c r="D73" s="76"/>
      <c r="E73" s="33">
        <v>0</v>
      </c>
      <c r="F73" s="33"/>
      <c r="G73" s="33">
        <v>0</v>
      </c>
    </row>
    <row r="74" spans="1:7" hidden="1" x14ac:dyDescent="0.3">
      <c r="A74" s="33"/>
      <c r="B74" s="33"/>
      <c r="C74" s="33" t="s">
        <v>52</v>
      </c>
      <c r="D74" s="76"/>
      <c r="E74" s="33">
        <v>0</v>
      </c>
      <c r="F74" s="33"/>
      <c r="G74" s="33">
        <v>0</v>
      </c>
    </row>
    <row r="75" spans="1:7" hidden="1" x14ac:dyDescent="0.3">
      <c r="C75" t="s">
        <v>53</v>
      </c>
      <c r="E75">
        <v>0</v>
      </c>
      <c r="G75">
        <v>0</v>
      </c>
    </row>
    <row r="76" spans="1:7" hidden="1" x14ac:dyDescent="0.3">
      <c r="C76" t="s">
        <v>54</v>
      </c>
      <c r="E76">
        <v>0</v>
      </c>
      <c r="G76">
        <v>0</v>
      </c>
    </row>
    <row r="77" spans="1:7" hidden="1" x14ac:dyDescent="0.3">
      <c r="C77" t="s">
        <v>55</v>
      </c>
      <c r="E77">
        <v>0</v>
      </c>
      <c r="G77">
        <v>0</v>
      </c>
    </row>
    <row r="78" spans="1:7" hidden="1" x14ac:dyDescent="0.3">
      <c r="E78">
        <v>0</v>
      </c>
      <c r="G78">
        <v>0</v>
      </c>
    </row>
    <row r="79" spans="1:7" hidden="1" x14ac:dyDescent="0.3">
      <c r="C79" t="s">
        <v>32</v>
      </c>
      <c r="D79" s="40">
        <v>1400</v>
      </c>
      <c r="E79">
        <v>0</v>
      </c>
      <c r="F79">
        <v>1</v>
      </c>
      <c r="G79">
        <v>0</v>
      </c>
    </row>
    <row r="80" spans="1:7" hidden="1" x14ac:dyDescent="0.3">
      <c r="C80" t="s">
        <v>33</v>
      </c>
      <c r="D80" s="40">
        <v>100</v>
      </c>
      <c r="E80">
        <v>0</v>
      </c>
      <c r="F80">
        <v>0.5</v>
      </c>
      <c r="G80">
        <v>0</v>
      </c>
    </row>
    <row r="81" spans="3:7" hidden="1" x14ac:dyDescent="0.3">
      <c r="C81" t="s">
        <v>34</v>
      </c>
      <c r="E81">
        <v>0</v>
      </c>
      <c r="F81">
        <v>4</v>
      </c>
      <c r="G81">
        <v>0</v>
      </c>
    </row>
    <row r="82" spans="3:7" hidden="1" x14ac:dyDescent="0.3">
      <c r="C82" t="s">
        <v>35</v>
      </c>
      <c r="E82">
        <v>0</v>
      </c>
      <c r="F82">
        <v>4</v>
      </c>
      <c r="G82">
        <v>0</v>
      </c>
    </row>
    <row r="83" spans="3:7" hidden="1" x14ac:dyDescent="0.3">
      <c r="C83" t="s">
        <v>36</v>
      </c>
      <c r="E83">
        <v>0</v>
      </c>
      <c r="F83">
        <v>4</v>
      </c>
      <c r="G83">
        <v>0</v>
      </c>
    </row>
    <row r="84" spans="3:7" hidden="1" x14ac:dyDescent="0.3">
      <c r="E84">
        <v>0</v>
      </c>
      <c r="G84">
        <v>0</v>
      </c>
    </row>
    <row r="85" spans="3:7" hidden="1" x14ac:dyDescent="0.3">
      <c r="C85" t="s">
        <v>37</v>
      </c>
      <c r="E85">
        <v>0</v>
      </c>
      <c r="G85">
        <v>0</v>
      </c>
    </row>
    <row r="86" spans="3:7" hidden="1" x14ac:dyDescent="0.3">
      <c r="C86" t="s">
        <v>106</v>
      </c>
      <c r="D86" s="40">
        <v>400</v>
      </c>
      <c r="E86">
        <v>0</v>
      </c>
      <c r="F86">
        <v>1</v>
      </c>
      <c r="G86">
        <v>0</v>
      </c>
    </row>
    <row r="87" spans="3:7" hidden="1" x14ac:dyDescent="0.3">
      <c r="E87">
        <v>0</v>
      </c>
      <c r="G87">
        <v>0</v>
      </c>
    </row>
    <row r="88" spans="3:7" hidden="1" x14ac:dyDescent="0.3">
      <c r="E88">
        <v>0</v>
      </c>
      <c r="G88">
        <v>0</v>
      </c>
    </row>
    <row r="89" spans="3:7" hidden="1" x14ac:dyDescent="0.3">
      <c r="E89">
        <v>0</v>
      </c>
      <c r="G89">
        <v>0</v>
      </c>
    </row>
    <row r="90" spans="3:7" hidden="1" x14ac:dyDescent="0.3">
      <c r="E90">
        <v>0</v>
      </c>
      <c r="G90">
        <v>0</v>
      </c>
    </row>
    <row r="91" spans="3:7" hidden="1" x14ac:dyDescent="0.3">
      <c r="C91" t="s">
        <v>9</v>
      </c>
      <c r="E91">
        <v>0</v>
      </c>
      <c r="G91">
        <v>0</v>
      </c>
    </row>
    <row r="92" spans="3:7" hidden="1" x14ac:dyDescent="0.3">
      <c r="E92">
        <v>0</v>
      </c>
      <c r="G92">
        <v>0</v>
      </c>
    </row>
    <row r="93" spans="3:7" hidden="1" x14ac:dyDescent="0.3">
      <c r="E93">
        <v>0</v>
      </c>
      <c r="G93">
        <v>0</v>
      </c>
    </row>
    <row r="94" spans="3:7" hidden="1" x14ac:dyDescent="0.3">
      <c r="E94">
        <v>0</v>
      </c>
      <c r="G94">
        <v>0</v>
      </c>
    </row>
    <row r="95" spans="3:7" hidden="1" x14ac:dyDescent="0.3">
      <c r="E95">
        <v>0</v>
      </c>
      <c r="G95">
        <v>0</v>
      </c>
    </row>
    <row r="96" spans="3:7" hidden="1" x14ac:dyDescent="0.3">
      <c r="E96">
        <v>0</v>
      </c>
      <c r="G96">
        <v>0</v>
      </c>
    </row>
    <row r="97" spans="1:16" x14ac:dyDescent="0.3">
      <c r="A97" t="s">
        <v>98</v>
      </c>
      <c r="G97">
        <f>SUBTOTAL(109,Table_ControlPanels_1[Hrs x Qty])</f>
        <v>0</v>
      </c>
    </row>
    <row r="103" spans="1:16" x14ac:dyDescent="0.3">
      <c r="A103" s="64"/>
      <c r="B103" s="64"/>
    </row>
    <row r="104" spans="1:16" x14ac:dyDescent="0.3">
      <c r="A104" s="64"/>
      <c r="B104" s="64"/>
      <c r="C104" s="71"/>
      <c r="D104" s="77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</row>
    <row r="110" spans="1:16" x14ac:dyDescent="0.3">
      <c r="A110" s="66"/>
      <c r="B110" s="66"/>
      <c r="C110" s="66"/>
      <c r="D110" s="78"/>
      <c r="E110" s="66"/>
      <c r="F110" s="66"/>
      <c r="G110" s="66"/>
      <c r="H110" s="66"/>
      <c r="I110" s="66"/>
      <c r="J110" s="66"/>
      <c r="K110" s="66"/>
    </row>
    <row r="112" spans="1:16" x14ac:dyDescent="0.3">
      <c r="A112" s="64"/>
      <c r="B112" s="64"/>
      <c r="C112" s="64"/>
      <c r="D112" s="79"/>
      <c r="E112" s="64"/>
      <c r="F112" s="64"/>
      <c r="G112" s="64"/>
      <c r="H112" s="64"/>
      <c r="I112" s="64"/>
    </row>
    <row r="113" spans="1:16" x14ac:dyDescent="0.3">
      <c r="A113" s="64"/>
      <c r="B113" s="64"/>
      <c r="C113" s="72"/>
      <c r="D113" s="80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</row>
    <row r="115" spans="1:16" x14ac:dyDescent="0.3">
      <c r="A115" s="64"/>
      <c r="B115" s="64"/>
      <c r="C115" s="9"/>
    </row>
    <row r="116" spans="1:16" x14ac:dyDescent="0.3">
      <c r="A116" s="64"/>
      <c r="B116" s="64"/>
      <c r="C116" s="65"/>
    </row>
    <row r="117" spans="1:16" ht="12" customHeight="1" x14ac:dyDescent="0.3"/>
    <row r="118" spans="1:16" ht="62.25" customHeight="1" x14ac:dyDescent="0.3"/>
    <row r="131" spans="3:14" x14ac:dyDescent="0.3">
      <c r="L131" s="66"/>
      <c r="M131" s="66"/>
      <c r="N131" s="66"/>
    </row>
    <row r="134" spans="3:14" x14ac:dyDescent="0.3">
      <c r="C134" s="66"/>
      <c r="D134" s="78"/>
      <c r="E134" s="66"/>
      <c r="F134" s="66"/>
      <c r="G134" s="66"/>
      <c r="H134" s="66"/>
      <c r="I134" s="66"/>
      <c r="J134" s="66"/>
      <c r="K134" s="66"/>
    </row>
  </sheetData>
  <mergeCells count="6">
    <mergeCell ref="A15:G15"/>
    <mergeCell ref="E5:F5"/>
    <mergeCell ref="E6:F6"/>
    <mergeCell ref="C1:G1"/>
    <mergeCell ref="C2:G2"/>
    <mergeCell ref="C3:G3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4DCD-03A9-460C-9D88-265D2CCA8A22}">
  <dimension ref="A2:H114"/>
  <sheetViews>
    <sheetView zoomScaleNormal="100" workbookViewId="0">
      <selection activeCell="A116" sqref="A116"/>
    </sheetView>
  </sheetViews>
  <sheetFormatPr defaultRowHeight="14.4" outlineLevelRow="1" x14ac:dyDescent="0.3"/>
  <cols>
    <col min="1" max="1" width="36.88671875" bestFit="1" customWidth="1"/>
    <col min="2" max="2" width="51.88671875" bestFit="1" customWidth="1"/>
    <col min="3" max="3" width="9.109375" style="52" bestFit="1" customWidth="1"/>
    <col min="4" max="4" width="9.109375" style="40"/>
    <col min="6" max="6" width="11" style="62" customWidth="1"/>
    <col min="7" max="7" width="12.88671875" bestFit="1" customWidth="1"/>
    <col min="20" max="20" width="45.6640625" bestFit="1" customWidth="1"/>
  </cols>
  <sheetData>
    <row r="2" spans="1:6" ht="21" thickBot="1" x14ac:dyDescent="0.4">
      <c r="A2" s="92" t="s">
        <v>97</v>
      </c>
      <c r="B2" s="92"/>
      <c r="C2" s="92"/>
      <c r="D2" s="92"/>
      <c r="E2" s="92"/>
      <c r="F2" s="92"/>
    </row>
    <row r="3" spans="1:6" ht="15" outlineLevel="1" thickBot="1" x14ac:dyDescent="0.35">
      <c r="A3" s="19" t="s">
        <v>10</v>
      </c>
      <c r="B3" s="20" t="s">
        <v>11</v>
      </c>
      <c r="C3" s="47" t="s">
        <v>12</v>
      </c>
      <c r="D3" s="41" t="s">
        <v>13</v>
      </c>
      <c r="E3" s="20" t="s">
        <v>14</v>
      </c>
      <c r="F3" s="53" t="s">
        <v>46</v>
      </c>
    </row>
    <row r="4" spans="1:6" ht="14.25" customHeight="1" outlineLevel="1" x14ac:dyDescent="0.3">
      <c r="A4" s="30"/>
      <c r="B4" s="21" t="s">
        <v>38</v>
      </c>
      <c r="C4" s="48"/>
      <c r="D4" s="46">
        <f>Table_ControlPanels[[#This Row],[Quantity]]*Table_ControlPanels[[#This Row],[Unit Cost]]</f>
        <v>0</v>
      </c>
      <c r="E4" s="39">
        <v>8</v>
      </c>
      <c r="F4" s="54">
        <f>Table_ControlPanels[[#This Row],[Quantity]]*Table_ControlPanels[[#This Row],[Hours]]</f>
        <v>0</v>
      </c>
    </row>
    <row r="5" spans="1:6" outlineLevel="1" x14ac:dyDescent="0.3">
      <c r="A5" s="30"/>
      <c r="B5" s="21" t="s">
        <v>109</v>
      </c>
      <c r="C5" s="48"/>
      <c r="D5" s="46">
        <f>Table_ControlPanels[[#This Row],[Quantity]]*Table_ControlPanels[[#This Row],[Unit Cost]]</f>
        <v>0</v>
      </c>
      <c r="E5" s="39">
        <v>2</v>
      </c>
      <c r="F5" s="54">
        <f>Table_ControlPanels[[#This Row],[Quantity]]*Table_ControlPanels[[#This Row],[Hours]]</f>
        <v>0</v>
      </c>
    </row>
    <row r="6" spans="1:6" outlineLevel="1" x14ac:dyDescent="0.3">
      <c r="A6" s="30"/>
      <c r="B6" s="21" t="s">
        <v>108</v>
      </c>
      <c r="C6" s="48"/>
      <c r="D6" s="46">
        <f>Table_ControlPanels[[#This Row],[Quantity]]*Table_ControlPanels[[#This Row],[Unit Cost]]</f>
        <v>0</v>
      </c>
      <c r="E6" s="39">
        <v>1</v>
      </c>
      <c r="F6" s="54">
        <f>Table_ControlPanels[[#This Row],[Quantity]]*Table_ControlPanels[[#This Row],[Hours]]</f>
        <v>0</v>
      </c>
    </row>
    <row r="7" spans="1:6" outlineLevel="1" x14ac:dyDescent="0.3">
      <c r="A7" s="30"/>
      <c r="B7" s="21" t="s">
        <v>107</v>
      </c>
      <c r="C7" s="48"/>
      <c r="D7" s="46">
        <f>Table_ControlPanels[[#This Row],[Quantity]]*Table_ControlPanels[[#This Row],[Unit Cost]]</f>
        <v>0</v>
      </c>
      <c r="E7" s="39">
        <v>1</v>
      </c>
      <c r="F7" s="54">
        <f>Table_ControlPanels[[#This Row],[Quantity]]*Table_ControlPanels[[#This Row],[Hours]]</f>
        <v>0</v>
      </c>
    </row>
    <row r="8" spans="1:6" outlineLevel="1" x14ac:dyDescent="0.3">
      <c r="A8" s="30"/>
      <c r="B8" s="21" t="s">
        <v>22</v>
      </c>
      <c r="C8" s="48"/>
      <c r="D8" s="46">
        <f>Table_ControlPanels[[#This Row],[Quantity]]*Table_ControlPanels[[#This Row],[Unit Cost]]</f>
        <v>0</v>
      </c>
      <c r="E8" s="39">
        <v>1</v>
      </c>
      <c r="F8" s="54">
        <f>Table_ControlPanels[[#This Row],[Quantity]]*Table_ControlPanels[[#This Row],[Hours]]</f>
        <v>0</v>
      </c>
    </row>
    <row r="9" spans="1:6" outlineLevel="1" x14ac:dyDescent="0.3">
      <c r="A9" s="30"/>
      <c r="B9" s="21" t="s">
        <v>23</v>
      </c>
      <c r="C9" s="48"/>
      <c r="D9" s="46">
        <f>Table_ControlPanels[[#This Row],[Quantity]]*Table_ControlPanels[[#This Row],[Unit Cost]]</f>
        <v>0</v>
      </c>
      <c r="E9" s="39"/>
      <c r="F9" s="54">
        <f>Table_ControlPanels[[#This Row],[Quantity]]*Table_ControlPanels[[#This Row],[Hours]]</f>
        <v>0</v>
      </c>
    </row>
    <row r="10" spans="1:6" ht="15" outlineLevel="1" thickBot="1" x14ac:dyDescent="0.35">
      <c r="A10" s="22"/>
      <c r="B10" s="23"/>
      <c r="C10" s="49"/>
      <c r="D10" s="42"/>
      <c r="E10" s="23"/>
      <c r="F10" s="55"/>
    </row>
    <row r="11" spans="1:6" ht="21" thickBot="1" x14ac:dyDescent="0.4">
      <c r="A11" s="91" t="s">
        <v>79</v>
      </c>
      <c r="B11" s="91"/>
      <c r="C11" s="91"/>
      <c r="D11" s="91"/>
      <c r="E11" s="91"/>
      <c r="F11" s="91"/>
    </row>
    <row r="12" spans="1:6" ht="15" customHeight="1" outlineLevel="1" thickBot="1" x14ac:dyDescent="0.35">
      <c r="A12" s="19" t="s">
        <v>10</v>
      </c>
      <c r="B12" s="20" t="s">
        <v>11</v>
      </c>
      <c r="C12" s="47" t="s">
        <v>12</v>
      </c>
      <c r="D12" s="41" t="s">
        <v>13</v>
      </c>
      <c r="E12" s="20" t="s">
        <v>14</v>
      </c>
      <c r="F12" s="53" t="s">
        <v>46</v>
      </c>
    </row>
    <row r="13" spans="1:6" ht="15" customHeight="1" outlineLevel="1" x14ac:dyDescent="0.3">
      <c r="A13" s="30"/>
      <c r="B13" s="21" t="s">
        <v>16</v>
      </c>
      <c r="C13" s="48"/>
      <c r="D13" s="46">
        <f>Table_AlertingDevices[[#This Row],[Quantity]]*Table_AlertingDevices[[#This Row],[Unit Cost]]</f>
        <v>0</v>
      </c>
      <c r="E13" s="39">
        <v>2</v>
      </c>
      <c r="F13" s="54">
        <f>Table_AlertingDevices[[#This Row],[Quantity]]*Table_AlertingDevices[[#This Row],[Hours]]</f>
        <v>0</v>
      </c>
    </row>
    <row r="14" spans="1:6" ht="15" customHeight="1" outlineLevel="1" x14ac:dyDescent="0.3">
      <c r="A14" s="30"/>
      <c r="B14" s="21" t="s">
        <v>112</v>
      </c>
      <c r="C14" s="48"/>
      <c r="D14" s="46">
        <f>Table_AlertingDevices[[#This Row],[Quantity]]*Table_AlertingDevices[[#This Row],[Unit Cost]]</f>
        <v>0</v>
      </c>
      <c r="E14" s="39">
        <v>0.75</v>
      </c>
      <c r="F14" s="54">
        <f>Table_AlertingDevices[[#This Row],[Quantity]]*Table_AlertingDevices[[#This Row],[Hours]]</f>
        <v>0</v>
      </c>
    </row>
    <row r="15" spans="1:6" ht="15" customHeight="1" outlineLevel="1" x14ac:dyDescent="0.3">
      <c r="A15" s="30"/>
      <c r="B15" s="21" t="s">
        <v>18</v>
      </c>
      <c r="C15" s="48"/>
      <c r="D15" s="46">
        <f>Table_AlertingDevices[[#This Row],[Quantity]]*Table_AlertingDevices[[#This Row],[Unit Cost]]</f>
        <v>0</v>
      </c>
      <c r="E15" s="39">
        <v>0.75</v>
      </c>
      <c r="F15" s="54">
        <f>Table_AlertingDevices[[#This Row],[Quantity]]*Table_AlertingDevices[[#This Row],[Hours]]</f>
        <v>0</v>
      </c>
    </row>
    <row r="16" spans="1:6" ht="15" customHeight="1" outlineLevel="1" x14ac:dyDescent="0.3">
      <c r="A16" s="30"/>
      <c r="B16" s="21" t="s">
        <v>19</v>
      </c>
      <c r="C16" s="48"/>
      <c r="D16" s="46">
        <v>0</v>
      </c>
      <c r="E16" s="39">
        <v>0.75</v>
      </c>
      <c r="F16" s="54">
        <f>Table_AlertingDevices[[#This Row],[Quantity]]*Table_AlertingDevices[[#This Row],[Hours]]</f>
        <v>0</v>
      </c>
    </row>
    <row r="17" spans="1:6" ht="15" customHeight="1" outlineLevel="1" x14ac:dyDescent="0.3">
      <c r="A17" s="30"/>
      <c r="B17" s="21" t="s">
        <v>100</v>
      </c>
      <c r="C17" s="48"/>
      <c r="D17" s="46">
        <v>0</v>
      </c>
      <c r="E17" s="39">
        <v>0.75</v>
      </c>
      <c r="F17" s="54">
        <f>Table_AlertingDevices[[#This Row],[Quantity]]*Table_AlertingDevices[[#This Row],[Hours]]</f>
        <v>0</v>
      </c>
    </row>
    <row r="18" spans="1:6" ht="15" customHeight="1" outlineLevel="1" x14ac:dyDescent="0.3">
      <c r="A18" s="30"/>
      <c r="B18" s="21" t="s">
        <v>101</v>
      </c>
      <c r="C18" s="48"/>
      <c r="D18" s="46">
        <f>Table_AlertingDevices[[#This Row],[Quantity]]*Table_AlertingDevices[[#This Row],[Unit Cost]]</f>
        <v>0</v>
      </c>
      <c r="E18" s="39">
        <v>0.75</v>
      </c>
      <c r="F18" s="54">
        <f>Table_AlertingDevices[[#This Row],[Quantity]]*Table_AlertingDevices[[#This Row],[Hours]]</f>
        <v>0</v>
      </c>
    </row>
    <row r="19" spans="1:6" ht="15" customHeight="1" outlineLevel="1" thickBot="1" x14ac:dyDescent="0.35">
      <c r="A19" s="22"/>
      <c r="B19" s="23"/>
      <c r="C19" s="49"/>
      <c r="D19" s="42"/>
      <c r="E19" s="23"/>
      <c r="F19" s="55"/>
    </row>
    <row r="20" spans="1:6" ht="21" thickBot="1" x14ac:dyDescent="0.4">
      <c r="A20" s="91" t="s">
        <v>80</v>
      </c>
      <c r="B20" s="91"/>
      <c r="C20" s="91"/>
      <c r="D20" s="91"/>
      <c r="E20" s="91"/>
      <c r="F20" s="91"/>
    </row>
    <row r="21" spans="1:6" ht="15" outlineLevel="1" thickBot="1" x14ac:dyDescent="0.35">
      <c r="A21" s="19" t="s">
        <v>10</v>
      </c>
      <c r="B21" s="20" t="s">
        <v>11</v>
      </c>
      <c r="C21" s="47" t="s">
        <v>12</v>
      </c>
      <c r="D21" s="41" t="s">
        <v>13</v>
      </c>
      <c r="E21" s="20" t="s">
        <v>14</v>
      </c>
      <c r="F21" s="53" t="s">
        <v>46</v>
      </c>
    </row>
    <row r="22" spans="1:6" outlineLevel="1" x14ac:dyDescent="0.3">
      <c r="A22" s="30"/>
      <c r="B22" s="21" t="s">
        <v>57</v>
      </c>
      <c r="C22" s="48"/>
      <c r="D22" s="46">
        <f>Table_OccupantWarningEquipment[[#This Row],[Quantity]]*Table_OccupantWarningEquipment[[#This Row],[Unit Cost]]</f>
        <v>0</v>
      </c>
      <c r="E22" s="31">
        <v>0.5</v>
      </c>
      <c r="F22" s="54">
        <f>Table_OccupantWarningEquipment[[#This Row],[Quantity]]*Table_OccupantWarningEquipment[[#This Row],[Hours]]</f>
        <v>0</v>
      </c>
    </row>
    <row r="23" spans="1:6" outlineLevel="1" x14ac:dyDescent="0.3">
      <c r="A23" s="30"/>
      <c r="B23" s="21" t="s">
        <v>58</v>
      </c>
      <c r="C23" s="48"/>
      <c r="D23" s="46">
        <f>Table_OccupantWarningEquipment[[#This Row],[Quantity]]*Table_OccupantWarningEquipment[[#This Row],[Unit Cost]]</f>
        <v>0</v>
      </c>
      <c r="E23" s="39"/>
      <c r="F23" s="54">
        <f>Table_OccupantWarningEquipment[[#This Row],[Quantity]]*Table_OccupantWarningEquipment[[#This Row],[Hours]]</f>
        <v>0</v>
      </c>
    </row>
    <row r="24" spans="1:6" outlineLevel="1" x14ac:dyDescent="0.3">
      <c r="A24" s="31"/>
      <c r="B24" s="21" t="s">
        <v>59</v>
      </c>
      <c r="C24" s="48"/>
      <c r="D24" s="46">
        <f>Table_OccupantWarningEquipment[[#This Row],[Quantity]]*Table_OccupantWarningEquipment[[#This Row],[Unit Cost]]</f>
        <v>0</v>
      </c>
      <c r="E24" s="31"/>
      <c r="F24" s="54">
        <f>Table_OccupantWarningEquipment[[#This Row],[Quantity]]*Table_OccupantWarningEquipment[[#This Row],[Hours]]</f>
        <v>0</v>
      </c>
    </row>
    <row r="25" spans="1:6" outlineLevel="1" x14ac:dyDescent="0.3">
      <c r="A25" s="30"/>
      <c r="B25" s="21" t="s">
        <v>60</v>
      </c>
      <c r="C25" s="48"/>
      <c r="D25" s="46">
        <f>Table_OccupantWarningEquipment[[#This Row],[Quantity]]*Table_OccupantWarningEquipment[[#This Row],[Unit Cost]]</f>
        <v>0</v>
      </c>
      <c r="E25" s="31">
        <v>1</v>
      </c>
      <c r="F25" s="54">
        <f>Table_OccupantWarningEquipment[[#This Row],[Quantity]]*Table_OccupantWarningEquipment[[#This Row],[Hours]]</f>
        <v>0</v>
      </c>
    </row>
    <row r="26" spans="1:6" outlineLevel="1" x14ac:dyDescent="0.3">
      <c r="A26" s="30"/>
      <c r="B26" s="21" t="s">
        <v>60</v>
      </c>
      <c r="C26" s="48"/>
      <c r="D26" s="46">
        <f>Table_OccupantWarningEquipment[[#This Row],[Quantity]]*Table_OccupantWarningEquipment[[#This Row],[Unit Cost]]</f>
        <v>0</v>
      </c>
      <c r="E26" s="31">
        <v>0.5</v>
      </c>
      <c r="F26" s="54">
        <f>Table_OccupantWarningEquipment[[#This Row],[Quantity]]*Table_OccupantWarningEquipment[[#This Row],[Hours]]</f>
        <v>0</v>
      </c>
    </row>
    <row r="27" spans="1:6" outlineLevel="1" x14ac:dyDescent="0.3">
      <c r="A27" s="30"/>
      <c r="B27" s="21"/>
      <c r="C27" s="48"/>
      <c r="D27" s="46">
        <f>Table_OccupantWarningEquipment[[#This Row],[Quantity]]*Table_OccupantWarningEquipment[[#This Row],[Unit Cost]]</f>
        <v>0</v>
      </c>
      <c r="E27" s="31"/>
      <c r="F27" s="54">
        <f>Table_OccupantWarningEquipment[[#This Row],[Quantity]]*Table_OccupantWarningEquipment[[#This Row],[Hours]]</f>
        <v>0</v>
      </c>
    </row>
    <row r="28" spans="1:6" ht="15" outlineLevel="1" thickBot="1" x14ac:dyDescent="0.35">
      <c r="A28" s="22"/>
      <c r="B28" s="23"/>
      <c r="C28" s="49"/>
      <c r="D28" s="42"/>
      <c r="E28" s="23"/>
      <c r="F28" s="55"/>
    </row>
    <row r="29" spans="1:6" ht="21" thickBot="1" x14ac:dyDescent="0.4">
      <c r="A29" s="91" t="s">
        <v>81</v>
      </c>
      <c r="B29" s="91"/>
      <c r="C29" s="91"/>
      <c r="D29" s="91"/>
      <c r="E29" s="91"/>
      <c r="F29" s="91"/>
    </row>
    <row r="30" spans="1:6" ht="15" outlineLevel="1" thickBot="1" x14ac:dyDescent="0.35">
      <c r="A30" s="19" t="s">
        <v>10</v>
      </c>
      <c r="B30" s="20" t="s">
        <v>11</v>
      </c>
      <c r="C30" s="47" t="s">
        <v>12</v>
      </c>
      <c r="D30" s="41" t="s">
        <v>13</v>
      </c>
      <c r="E30" s="20" t="s">
        <v>14</v>
      </c>
      <c r="F30" s="53" t="s">
        <v>46</v>
      </c>
    </row>
    <row r="31" spans="1:6" outlineLevel="1" x14ac:dyDescent="0.3">
      <c r="A31" s="30"/>
      <c r="B31" s="21" t="s">
        <v>40</v>
      </c>
      <c r="C31" s="48"/>
      <c r="D31" s="46">
        <f>Table_ManualSafetyDevices[[#This Row],[Quantity]]*Table_ManualSafetyDevices[[#This Row],[Unit Cost]]</f>
        <v>0</v>
      </c>
      <c r="E31" s="31"/>
      <c r="F31" s="54">
        <f>Table_ManualSafetyDevices[[#This Row],[Quantity]]*Table_ManualSafetyDevices[[#This Row],[Hours]]</f>
        <v>0</v>
      </c>
    </row>
    <row r="32" spans="1:6" outlineLevel="1" x14ac:dyDescent="0.3">
      <c r="A32" s="30"/>
      <c r="B32" s="21" t="s">
        <v>26</v>
      </c>
      <c r="C32" s="48"/>
      <c r="D32" s="46">
        <f>Table_ManualSafetyDevices[[#This Row],[Quantity]]*Table_ManualSafetyDevices[[#This Row],[Unit Cost]]</f>
        <v>0</v>
      </c>
      <c r="E32" s="31">
        <v>1</v>
      </c>
      <c r="F32" s="54">
        <f>Table_ManualSafetyDevices[[#This Row],[Quantity]]*Table_ManualSafetyDevices[[#This Row],[Hours]]</f>
        <v>0</v>
      </c>
    </row>
    <row r="33" spans="1:6" outlineLevel="1" x14ac:dyDescent="0.3">
      <c r="A33" s="30"/>
      <c r="B33" s="21" t="s">
        <v>27</v>
      </c>
      <c r="C33" s="48"/>
      <c r="D33" s="46">
        <f>Table_ManualSafetyDevices[[#This Row],[Quantity]]*Table_ManualSafetyDevices[[#This Row],[Unit Cost]]</f>
        <v>0</v>
      </c>
      <c r="E33" s="31">
        <v>1</v>
      </c>
      <c r="F33" s="54">
        <f>Table_ManualSafetyDevices[[#This Row],[Quantity]]*Table_ManualSafetyDevices[[#This Row],[Hours]]</f>
        <v>0</v>
      </c>
    </row>
    <row r="34" spans="1:6" outlineLevel="1" x14ac:dyDescent="0.3">
      <c r="A34" s="30"/>
      <c r="B34" s="21" t="s">
        <v>61</v>
      </c>
      <c r="C34" s="48"/>
      <c r="D34" s="46">
        <f>Table_ManualSafetyDevices[[#This Row],[Quantity]]*Table_ManualSafetyDevices[[#This Row],[Unit Cost]]</f>
        <v>0</v>
      </c>
      <c r="E34" s="31"/>
      <c r="F34" s="54">
        <f>Table_ManualSafetyDevices[[#This Row],[Quantity]]*Table_ManualSafetyDevices[[#This Row],[Hours]]</f>
        <v>0</v>
      </c>
    </row>
    <row r="35" spans="1:6" outlineLevel="1" x14ac:dyDescent="0.3">
      <c r="A35" s="30"/>
      <c r="B35" s="21"/>
      <c r="C35" s="48"/>
      <c r="D35" s="46">
        <f>Table_ManualSafetyDevices[[#This Row],[Quantity]]*Table_ManualSafetyDevices[[#This Row],[Unit Cost]]</f>
        <v>0</v>
      </c>
      <c r="E35" s="31"/>
      <c r="F35" s="54">
        <f>Table_ManualSafetyDevices[[#This Row],[Quantity]]*Table_ManualSafetyDevices[[#This Row],[Hours]]</f>
        <v>0</v>
      </c>
    </row>
    <row r="36" spans="1:6" outlineLevel="1" x14ac:dyDescent="0.3">
      <c r="A36" s="30"/>
      <c r="B36" s="21"/>
      <c r="C36" s="48"/>
      <c r="D36" s="46">
        <f>Table_ManualSafetyDevices[[#This Row],[Quantity]]*Table_ManualSafetyDevices[[#This Row],[Unit Cost]]</f>
        <v>0</v>
      </c>
      <c r="E36" s="31"/>
      <c r="F36" s="54">
        <f>Table_ManualSafetyDevices[[#This Row],[Quantity]]*Table_ManualSafetyDevices[[#This Row],[Hours]]</f>
        <v>0</v>
      </c>
    </row>
    <row r="37" spans="1:6" ht="15" outlineLevel="1" thickBot="1" x14ac:dyDescent="0.35">
      <c r="A37" s="22"/>
      <c r="B37" s="23"/>
      <c r="C37" s="49"/>
      <c r="D37" s="42"/>
      <c r="E37" s="23"/>
      <c r="F37" s="55"/>
    </row>
    <row r="38" spans="1:6" ht="21" thickBot="1" x14ac:dyDescent="0.4">
      <c r="A38" s="91" t="s">
        <v>82</v>
      </c>
      <c r="B38" s="91"/>
      <c r="C38" s="91"/>
      <c r="D38" s="91"/>
      <c r="E38" s="91"/>
      <c r="F38" s="91"/>
    </row>
    <row r="39" spans="1:6" ht="15" outlineLevel="1" thickBot="1" x14ac:dyDescent="0.35">
      <c r="A39" s="19" t="s">
        <v>10</v>
      </c>
      <c r="B39" s="24" t="s">
        <v>11</v>
      </c>
      <c r="C39" s="50" t="s">
        <v>12</v>
      </c>
      <c r="D39" s="43" t="s">
        <v>13</v>
      </c>
      <c r="E39" s="24" t="s">
        <v>14</v>
      </c>
      <c r="F39" s="56" t="s">
        <v>46</v>
      </c>
    </row>
    <row r="40" spans="1:6" outlineLevel="1" x14ac:dyDescent="0.3">
      <c r="A40" s="30"/>
      <c r="B40" s="21" t="s">
        <v>102</v>
      </c>
      <c r="C40" s="48"/>
      <c r="D40" s="46">
        <f>Table_CircuitProtection[[#This Row],[Quantity]]*Table_CircuitProtection[[#This Row],[Unit Cost]]</f>
        <v>0</v>
      </c>
      <c r="E40" s="31">
        <v>0.5</v>
      </c>
      <c r="F40" s="54">
        <f>Table_CircuitProtection[[#This Row],[Quantity]]*Table_CircuitProtection[[#This Row],[Hours]]</f>
        <v>0</v>
      </c>
    </row>
    <row r="41" spans="1:6" outlineLevel="1" x14ac:dyDescent="0.3">
      <c r="A41" s="30"/>
      <c r="B41" s="21" t="s">
        <v>25</v>
      </c>
      <c r="C41" s="48"/>
      <c r="D41" s="46">
        <f>Table_CircuitProtection[[#This Row],[Quantity]]*Table_CircuitProtection[[#This Row],[Unit Cost]]</f>
        <v>0</v>
      </c>
      <c r="E41" s="31"/>
      <c r="F41" s="54">
        <f>Table_CircuitProtection[[#This Row],[Quantity]]*Table_CircuitProtection[[#This Row],[Hours]]</f>
        <v>0</v>
      </c>
    </row>
    <row r="42" spans="1:6" outlineLevel="1" x14ac:dyDescent="0.3">
      <c r="A42" s="30"/>
      <c r="B42" s="21" t="s">
        <v>28</v>
      </c>
      <c r="C42" s="48"/>
      <c r="D42" s="46">
        <f>Table_CircuitProtection[[#This Row],[Quantity]]*Table_CircuitProtection[[#This Row],[Unit Cost]]</f>
        <v>0</v>
      </c>
      <c r="E42" s="31">
        <v>1</v>
      </c>
      <c r="F42" s="54">
        <f>Table_CircuitProtection[[#This Row],[Quantity]]*Table_CircuitProtection[[#This Row],[Hours]]</f>
        <v>0</v>
      </c>
    </row>
    <row r="43" spans="1:6" outlineLevel="1" x14ac:dyDescent="0.3">
      <c r="A43" s="30"/>
      <c r="B43" s="21" t="s">
        <v>29</v>
      </c>
      <c r="C43" s="48"/>
      <c r="D43" s="46">
        <f>Table_CircuitProtection[[#This Row],[Quantity]]*Table_CircuitProtection[[#This Row],[Unit Cost]]</f>
        <v>0</v>
      </c>
      <c r="E43" s="31"/>
      <c r="F43" s="54">
        <f>Table_CircuitProtection[[#This Row],[Quantity]]*Table_CircuitProtection[[#This Row],[Hours]]</f>
        <v>0</v>
      </c>
    </row>
    <row r="44" spans="1:6" outlineLevel="1" x14ac:dyDescent="0.3">
      <c r="A44" s="30"/>
      <c r="B44" s="21"/>
      <c r="C44" s="48"/>
      <c r="D44" s="46">
        <f>Table_CircuitProtection[[#This Row],[Quantity]]*Table_CircuitProtection[[#This Row],[Unit Cost]]</f>
        <v>0</v>
      </c>
      <c r="E44" s="31"/>
      <c r="F44" s="54">
        <f>Table_CircuitProtection[[#This Row],[Quantity]]*Table_CircuitProtection[[#This Row],[Hours]]</f>
        <v>0</v>
      </c>
    </row>
    <row r="45" spans="1:6" outlineLevel="1" x14ac:dyDescent="0.3">
      <c r="A45" s="30"/>
      <c r="B45" s="21"/>
      <c r="C45" s="48"/>
      <c r="D45" s="46">
        <f>Table_CircuitProtection[[#This Row],[Quantity]]*Table_CircuitProtection[[#This Row],[Unit Cost]]</f>
        <v>0</v>
      </c>
      <c r="E45" s="31"/>
      <c r="F45" s="54">
        <f>Table_CircuitProtection[[#This Row],[Quantity]]*Table_CircuitProtection[[#This Row],[Hours]]</f>
        <v>0</v>
      </c>
    </row>
    <row r="46" spans="1:6" ht="15" outlineLevel="1" thickBot="1" x14ac:dyDescent="0.35">
      <c r="A46" s="22"/>
      <c r="B46" s="23"/>
      <c r="C46" s="49"/>
      <c r="D46" s="42"/>
      <c r="E46" s="23"/>
      <c r="F46" s="57"/>
    </row>
    <row r="47" spans="1:6" ht="21" thickBot="1" x14ac:dyDescent="0.4">
      <c r="A47" s="91" t="s">
        <v>83</v>
      </c>
      <c r="B47" s="91"/>
      <c r="C47" s="91"/>
      <c r="D47" s="91"/>
      <c r="E47" s="91"/>
      <c r="F47" s="91"/>
    </row>
    <row r="48" spans="1:6" ht="15" outlineLevel="1" thickBot="1" x14ac:dyDescent="0.35">
      <c r="A48" s="19" t="s">
        <v>10</v>
      </c>
      <c r="B48" s="24" t="s">
        <v>11</v>
      </c>
      <c r="C48" s="50" t="s">
        <v>12</v>
      </c>
      <c r="D48" s="43" t="s">
        <v>13</v>
      </c>
      <c r="E48" s="24" t="s">
        <v>14</v>
      </c>
      <c r="F48" s="56" t="s">
        <v>46</v>
      </c>
    </row>
    <row r="49" spans="1:6" outlineLevel="1" x14ac:dyDescent="0.3">
      <c r="A49" s="30"/>
      <c r="B49" s="21" t="s">
        <v>74</v>
      </c>
      <c r="C49" s="48"/>
      <c r="D49" s="46">
        <f>Table_InstallationComponents[[#This Row],[Quantity]]*Table_InstallationComponents[[#This Row],[Unit Cost]]</f>
        <v>0</v>
      </c>
      <c r="E49" s="39">
        <v>0.3</v>
      </c>
      <c r="F49" s="54">
        <f>Table_InstallationComponents[[#This Row],[Quantity]]*Table_InstallationComponents[[#This Row],[Hours]]</f>
        <v>0</v>
      </c>
    </row>
    <row r="50" spans="1:6" outlineLevel="1" x14ac:dyDescent="0.3">
      <c r="A50" s="30"/>
      <c r="B50" s="21" t="s">
        <v>75</v>
      </c>
      <c r="C50" s="48"/>
      <c r="D50" s="46">
        <f>Table_InstallationComponents[[#This Row],[Quantity]]*Table_InstallationComponents[[#This Row],[Unit Cost]]</f>
        <v>0</v>
      </c>
      <c r="E50" s="39"/>
      <c r="F50" s="54">
        <f>Table_InstallationComponents[[#This Row],[Quantity]]*Table_InstallationComponents[[#This Row],[Hours]]</f>
        <v>0</v>
      </c>
    </row>
    <row r="51" spans="1:6" outlineLevel="1" x14ac:dyDescent="0.3">
      <c r="A51" s="30"/>
      <c r="B51" s="21" t="s">
        <v>76</v>
      </c>
      <c r="C51" s="48"/>
      <c r="D51" s="46">
        <f>Table_InstallationComponents[[#This Row],[Quantity]]*Table_InstallationComponents[[#This Row],[Unit Cost]]</f>
        <v>0</v>
      </c>
      <c r="E51" s="39"/>
      <c r="F51" s="54">
        <f>Table_InstallationComponents[[#This Row],[Quantity]]*Table_InstallationComponents[[#This Row],[Hours]]</f>
        <v>0</v>
      </c>
    </row>
    <row r="52" spans="1:6" outlineLevel="1" x14ac:dyDescent="0.3">
      <c r="A52" s="30"/>
      <c r="B52" s="21" t="s">
        <v>77</v>
      </c>
      <c r="C52" s="48"/>
      <c r="D52" s="46">
        <f>Table_InstallationComponents[[#This Row],[Quantity]]*Table_InstallationComponents[[#This Row],[Unit Cost]]</f>
        <v>0</v>
      </c>
      <c r="E52" s="39"/>
      <c r="F52" s="54">
        <f>Table_InstallationComponents[[#This Row],[Quantity]]*Table_InstallationComponents[[#This Row],[Hours]]</f>
        <v>0</v>
      </c>
    </row>
    <row r="53" spans="1:6" outlineLevel="1" x14ac:dyDescent="0.3">
      <c r="A53" s="30"/>
      <c r="B53" s="21"/>
      <c r="C53" s="48"/>
      <c r="D53" s="46">
        <f>Table_InstallationComponents[[#This Row],[Quantity]]*Table_InstallationComponents[[#This Row],[Unit Cost]]</f>
        <v>0</v>
      </c>
      <c r="E53" s="39"/>
      <c r="F53" s="54">
        <f>Table_InstallationComponents[[#This Row],[Quantity]]*Table_InstallationComponents[[#This Row],[Hours]]</f>
        <v>0</v>
      </c>
    </row>
    <row r="54" spans="1:6" outlineLevel="1" x14ac:dyDescent="0.3">
      <c r="A54" s="30"/>
      <c r="B54" s="21"/>
      <c r="C54" s="48"/>
      <c r="D54" s="46">
        <f>Table_InstallationComponents[[#This Row],[Quantity]]*Table_InstallationComponents[[#This Row],[Unit Cost]]</f>
        <v>0</v>
      </c>
      <c r="E54" s="39"/>
      <c r="F54" s="54">
        <f>Table_InstallationComponents[[#This Row],[Quantity]]*Table_InstallationComponents[[#This Row],[Hours]]</f>
        <v>0</v>
      </c>
    </row>
    <row r="55" spans="1:6" ht="15" outlineLevel="1" thickBot="1" x14ac:dyDescent="0.35">
      <c r="A55" s="22"/>
      <c r="B55" s="23"/>
      <c r="C55" s="49"/>
      <c r="D55" s="42"/>
      <c r="E55" s="23"/>
      <c r="F55" s="55"/>
    </row>
    <row r="56" spans="1:6" ht="21" thickBot="1" x14ac:dyDescent="0.4">
      <c r="A56" s="91" t="s">
        <v>84</v>
      </c>
      <c r="B56" s="91"/>
      <c r="C56" s="91"/>
      <c r="D56" s="91"/>
      <c r="E56" s="91"/>
      <c r="F56" s="91"/>
    </row>
    <row r="57" spans="1:6" ht="15" outlineLevel="1" thickBot="1" x14ac:dyDescent="0.35">
      <c r="A57" s="19" t="s">
        <v>10</v>
      </c>
      <c r="B57" s="20" t="s">
        <v>11</v>
      </c>
      <c r="C57" s="47" t="s">
        <v>12</v>
      </c>
      <c r="D57" s="41" t="s">
        <v>13</v>
      </c>
      <c r="E57" s="20" t="s">
        <v>14</v>
      </c>
      <c r="F57" s="53" t="s">
        <v>46</v>
      </c>
    </row>
    <row r="58" spans="1:6" outlineLevel="1" x14ac:dyDescent="0.3">
      <c r="A58" s="30"/>
      <c r="B58" s="21" t="s">
        <v>62</v>
      </c>
      <c r="C58" s="48">
        <v>7</v>
      </c>
      <c r="D58" s="46">
        <f>Table_CablingWiring[[#This Row],[Quantity]]*Table_CablingWiring[[#This Row],[Unit Cost]]</f>
        <v>0</v>
      </c>
      <c r="E58" s="39">
        <v>0.08</v>
      </c>
      <c r="F58" s="58">
        <f>Table_CablingWiring[[#This Row],[Quantity]]*Table_CablingWiring[[#This Row],[Hours]]</f>
        <v>0</v>
      </c>
    </row>
    <row r="59" spans="1:6" outlineLevel="1" x14ac:dyDescent="0.3">
      <c r="A59" s="30"/>
      <c r="B59" s="21" t="s">
        <v>64</v>
      </c>
      <c r="C59" s="48">
        <v>3.5</v>
      </c>
      <c r="D59" s="46">
        <f>Table_CablingWiring[[#This Row],[Quantity]]*Table_CablingWiring[[#This Row],[Unit Cost]]</f>
        <v>0</v>
      </c>
      <c r="E59" s="39">
        <v>0.08</v>
      </c>
      <c r="F59" s="58">
        <f>Table_CablingWiring[[#This Row],[Quantity]]*Table_CablingWiring[[#This Row],[Hours]]</f>
        <v>0</v>
      </c>
    </row>
    <row r="60" spans="1:6" outlineLevel="1" x14ac:dyDescent="0.3">
      <c r="A60" s="30"/>
      <c r="B60" s="21" t="s">
        <v>30</v>
      </c>
      <c r="C60" s="48"/>
      <c r="D60" s="46">
        <f>Table_CablingWiring[[#This Row],[Quantity]]*Table_CablingWiring[[#This Row],[Unit Cost]]</f>
        <v>0</v>
      </c>
      <c r="E60" s="39"/>
      <c r="F60" s="58">
        <f>Table_CablingWiring[[#This Row],[Quantity]]*Table_CablingWiring[[#This Row],[Hours]]</f>
        <v>0</v>
      </c>
    </row>
    <row r="61" spans="1:6" outlineLevel="1" x14ac:dyDescent="0.3">
      <c r="A61" s="30"/>
      <c r="B61" s="21" t="s">
        <v>63</v>
      </c>
      <c r="C61" s="48">
        <v>3.5</v>
      </c>
      <c r="D61" s="46">
        <f>Table_CablingWiring[[#This Row],[Quantity]]*Table_CablingWiring[[#This Row],[Unit Cost]]</f>
        <v>0</v>
      </c>
      <c r="E61" s="39">
        <v>0.08</v>
      </c>
      <c r="F61" s="58">
        <f>Table_CablingWiring[[#This Row],[Quantity]]*Table_CablingWiring[[#This Row],[Hours]]</f>
        <v>0</v>
      </c>
    </row>
    <row r="62" spans="1:6" outlineLevel="1" x14ac:dyDescent="0.3">
      <c r="A62" s="30"/>
      <c r="B62" s="21" t="s">
        <v>65</v>
      </c>
      <c r="C62" s="48"/>
      <c r="D62" s="46">
        <f>Table_CablingWiring[[#This Row],[Quantity]]*Table_CablingWiring[[#This Row],[Unit Cost]]</f>
        <v>0</v>
      </c>
      <c r="E62" s="39"/>
      <c r="F62" s="58">
        <f>Table_CablingWiring[[#This Row],[Quantity]]*Table_CablingWiring[[#This Row],[Hours]]</f>
        <v>0</v>
      </c>
    </row>
    <row r="63" spans="1:6" outlineLevel="1" x14ac:dyDescent="0.3">
      <c r="A63" s="30"/>
      <c r="B63" s="21" t="s">
        <v>66</v>
      </c>
      <c r="C63" s="48"/>
      <c r="D63" s="46">
        <f>Table_CablingWiring[[#This Row],[Quantity]]*Table_CablingWiring[[#This Row],[Unit Cost]]</f>
        <v>0</v>
      </c>
      <c r="E63" s="39"/>
      <c r="F63" s="58">
        <f>Table_CablingWiring[[#This Row],[Quantity]]*Table_CablingWiring[[#This Row],[Hours]]</f>
        <v>0</v>
      </c>
    </row>
    <row r="64" spans="1:6" outlineLevel="1" x14ac:dyDescent="0.3">
      <c r="A64" s="30"/>
      <c r="B64" s="21" t="s">
        <v>47</v>
      </c>
      <c r="C64" s="48"/>
      <c r="D64" s="46">
        <f>Table_CablingWiring[[#This Row],[Quantity]]*Table_CablingWiring[[#This Row],[Unit Cost]]</f>
        <v>0</v>
      </c>
      <c r="E64" s="39"/>
      <c r="F64" s="58">
        <f>Table_CablingWiring[[#This Row],[Quantity]]*Table_CablingWiring[[#This Row],[Hours]]</f>
        <v>0</v>
      </c>
    </row>
    <row r="65" spans="1:8" outlineLevel="1" x14ac:dyDescent="0.3">
      <c r="A65" s="30"/>
      <c r="B65" s="21"/>
      <c r="C65" s="48"/>
      <c r="D65" s="46">
        <f>Table_CablingWiring[[#This Row],[Quantity]]*Table_CablingWiring[[#This Row],[Unit Cost]]</f>
        <v>0</v>
      </c>
      <c r="E65" s="39"/>
      <c r="F65" s="58">
        <f>Table_CablingWiring[[#This Row],[Quantity]]*Table_CablingWiring[[#This Row],[Hours]]</f>
        <v>0</v>
      </c>
    </row>
    <row r="66" spans="1:8" outlineLevel="1" x14ac:dyDescent="0.3">
      <c r="A66" s="30"/>
      <c r="B66" s="21"/>
      <c r="C66" s="48"/>
      <c r="D66" s="46">
        <f>Table_CablingWiring[[#This Row],[Quantity]]*Table_CablingWiring[[#This Row],[Unit Cost]]</f>
        <v>0</v>
      </c>
      <c r="E66" s="31"/>
      <c r="F66" s="58">
        <f>Table_CablingWiring[[#This Row],[Quantity]]*Table_CablingWiring[[#This Row],[Hours]]</f>
        <v>0</v>
      </c>
    </row>
    <row r="67" spans="1:8" ht="15" outlineLevel="1" thickBot="1" x14ac:dyDescent="0.35">
      <c r="A67" s="22"/>
      <c r="B67" s="23"/>
      <c r="C67" s="49"/>
      <c r="D67" s="42"/>
      <c r="E67" s="23"/>
      <c r="F67" s="55"/>
    </row>
    <row r="68" spans="1:8" ht="21" thickBot="1" x14ac:dyDescent="0.4">
      <c r="A68" s="91" t="s">
        <v>85</v>
      </c>
      <c r="B68" s="91"/>
      <c r="C68" s="91"/>
      <c r="D68" s="91"/>
      <c r="E68" s="91"/>
      <c r="F68" s="91"/>
    </row>
    <row r="69" spans="1:8" ht="15" outlineLevel="1" thickBot="1" x14ac:dyDescent="0.35">
      <c r="A69" s="19" t="s">
        <v>10</v>
      </c>
      <c r="B69" s="20" t="s">
        <v>11</v>
      </c>
      <c r="C69" s="47" t="s">
        <v>12</v>
      </c>
      <c r="D69" s="41" t="s">
        <v>13</v>
      </c>
      <c r="E69" s="20" t="s">
        <v>14</v>
      </c>
      <c r="F69" s="53" t="s">
        <v>46</v>
      </c>
    </row>
    <row r="70" spans="1:8" outlineLevel="1" x14ac:dyDescent="0.3">
      <c r="A70" s="30"/>
      <c r="B70" s="21" t="s">
        <v>68</v>
      </c>
      <c r="C70" s="48">
        <v>2</v>
      </c>
      <c r="D70" s="46">
        <v>0</v>
      </c>
      <c r="E70" s="39">
        <v>0.05</v>
      </c>
      <c r="F70" s="54">
        <f>Table_ConduitsDucting[[#This Row],[Quantity]]*Table_ConduitsDucting[[#This Row],[Hours]]</f>
        <v>0</v>
      </c>
      <c r="H70" t="e">
        <f>Table_ConduitsDucting[[#This Row],[Hours]]/Table_ConduitsDucting[[#This Row],[Quantity]]</f>
        <v>#DIV/0!</v>
      </c>
    </row>
    <row r="71" spans="1:8" outlineLevel="1" x14ac:dyDescent="0.3">
      <c r="A71" s="30"/>
      <c r="B71" s="21" t="s">
        <v>70</v>
      </c>
      <c r="C71" s="48"/>
      <c r="D71" s="46">
        <f>Table_ConduitsDucting[[#This Row],[Quantity]]*Table_ConduitsDucting[[#This Row],[Unit Cost]]</f>
        <v>0</v>
      </c>
      <c r="E71" s="39"/>
      <c r="F71" s="54">
        <f>Table_ConduitsDucting[[#This Row],[Quantity]]*Table_ConduitsDucting[[#This Row],[Hours]]</f>
        <v>0</v>
      </c>
      <c r="H71" t="e">
        <f>Table_ConduitsDucting[[#This Row],[Hours]]/Table_ConduitsDucting[[#This Row],[Quantity]]</f>
        <v>#DIV/0!</v>
      </c>
    </row>
    <row r="72" spans="1:8" outlineLevel="1" x14ac:dyDescent="0.3">
      <c r="A72" s="30"/>
      <c r="B72" s="21" t="s">
        <v>67</v>
      </c>
      <c r="C72" s="48"/>
      <c r="D72" s="46">
        <f>Table_ConduitsDucting[[#This Row],[Quantity]]*Table_ConduitsDucting[[#This Row],[Unit Cost]]</f>
        <v>0</v>
      </c>
      <c r="E72" s="39"/>
      <c r="F72" s="54">
        <f>Table_ConduitsDucting[[#This Row],[Quantity]]*Table_ConduitsDucting[[#This Row],[Hours]]</f>
        <v>0</v>
      </c>
    </row>
    <row r="73" spans="1:8" outlineLevel="1" x14ac:dyDescent="0.3">
      <c r="A73" s="30"/>
      <c r="B73" s="21" t="s">
        <v>70</v>
      </c>
      <c r="C73" s="48"/>
      <c r="D73" s="46">
        <f>Table_ConduitsDucting[[#This Row],[Quantity]]*Table_ConduitsDucting[[#This Row],[Unit Cost]]</f>
        <v>0</v>
      </c>
      <c r="E73" s="39"/>
      <c r="F73" s="54">
        <f>Table_ConduitsDucting[[#This Row],[Quantity]]*Table_ConduitsDucting[[#This Row],[Hours]]</f>
        <v>0</v>
      </c>
    </row>
    <row r="74" spans="1:8" outlineLevel="1" x14ac:dyDescent="0.3">
      <c r="A74" s="30"/>
      <c r="B74" s="21" t="s">
        <v>31</v>
      </c>
      <c r="C74" s="48"/>
      <c r="D74" s="46">
        <f>Table_ConduitsDucting[[#This Row],[Quantity]]*Table_ConduitsDucting[[#This Row],[Unit Cost]]</f>
        <v>0</v>
      </c>
      <c r="E74" s="39"/>
      <c r="F74" s="54">
        <f>Table_ConduitsDucting[[#This Row],[Quantity]]*Table_ConduitsDucting[[#This Row],[Hours]]</f>
        <v>0</v>
      </c>
    </row>
    <row r="75" spans="1:8" outlineLevel="1" x14ac:dyDescent="0.3">
      <c r="A75" s="30"/>
      <c r="B75" s="21" t="s">
        <v>71</v>
      </c>
      <c r="C75" s="48"/>
      <c r="D75" s="46">
        <f>Table_ConduitsDucting[[#This Row],[Quantity]]*Table_ConduitsDucting[[#This Row],[Unit Cost]]</f>
        <v>0</v>
      </c>
      <c r="E75" s="39"/>
      <c r="F75" s="54">
        <f>Table_ConduitsDucting[[#This Row],[Quantity]]*Table_ConduitsDucting[[#This Row],[Hours]]</f>
        <v>0</v>
      </c>
    </row>
    <row r="76" spans="1:8" outlineLevel="1" x14ac:dyDescent="0.3">
      <c r="A76" s="30"/>
      <c r="B76" s="21" t="s">
        <v>72</v>
      </c>
      <c r="C76" s="48"/>
      <c r="D76" s="46">
        <f>Table_ConduitsDucting[[#This Row],[Quantity]]*Table_ConduitsDucting[[#This Row],[Unit Cost]]</f>
        <v>0</v>
      </c>
      <c r="E76" s="39"/>
      <c r="F76" s="54">
        <f>Table_ConduitsDucting[[#This Row],[Quantity]]*Table_ConduitsDucting[[#This Row],[Hours]]</f>
        <v>0</v>
      </c>
    </row>
    <row r="77" spans="1:8" outlineLevel="1" x14ac:dyDescent="0.3">
      <c r="A77" s="30"/>
      <c r="B77" s="21" t="s">
        <v>73</v>
      </c>
      <c r="C77" s="48"/>
      <c r="D77" s="46">
        <f>Table_ConduitsDucting[[#This Row],[Quantity]]*Table_ConduitsDucting[[#This Row],[Unit Cost]]</f>
        <v>0</v>
      </c>
      <c r="E77" s="39"/>
      <c r="F77" s="54">
        <f>Table_ConduitsDucting[[#This Row],[Quantity]]*Table_ConduitsDucting[[#This Row],[Hours]]</f>
        <v>0</v>
      </c>
    </row>
    <row r="78" spans="1:8" outlineLevel="1" x14ac:dyDescent="0.3">
      <c r="A78" s="30"/>
      <c r="B78" s="21" t="s">
        <v>48</v>
      </c>
      <c r="C78" s="48"/>
      <c r="D78" s="46">
        <f>Table_ConduitsDucting[[#This Row],[Quantity]]*Table_ConduitsDucting[[#This Row],[Unit Cost]]</f>
        <v>0</v>
      </c>
      <c r="E78" s="39"/>
      <c r="F78" s="54">
        <f>Table_ConduitsDucting[[#This Row],[Quantity]]*Table_ConduitsDucting[[#This Row],[Hours]]</f>
        <v>0</v>
      </c>
    </row>
    <row r="79" spans="1:8" outlineLevel="1" x14ac:dyDescent="0.3">
      <c r="A79" s="30"/>
      <c r="B79" s="21" t="s">
        <v>49</v>
      </c>
      <c r="C79" s="48"/>
      <c r="D79" s="46">
        <f>Table_ConduitsDucting[[#This Row],[Quantity]]*Table_ConduitsDucting[[#This Row],[Unit Cost]]</f>
        <v>0</v>
      </c>
      <c r="E79" s="39"/>
      <c r="F79" s="54">
        <f>Table_ConduitsDucting[[#This Row],[Quantity]]*Table_ConduitsDucting[[#This Row],[Hours]]</f>
        <v>0</v>
      </c>
    </row>
    <row r="80" spans="1:8" outlineLevel="1" x14ac:dyDescent="0.3">
      <c r="A80" s="30"/>
      <c r="B80" s="21" t="s">
        <v>50</v>
      </c>
      <c r="C80" s="48"/>
      <c r="D80" s="46">
        <f>Table_ConduitsDucting[[#This Row],[Quantity]]*Table_ConduitsDucting[[#This Row],[Unit Cost]]</f>
        <v>0</v>
      </c>
      <c r="E80" s="39"/>
      <c r="F80" s="54">
        <f>Table_ConduitsDucting[[#This Row],[Quantity]]*Table_ConduitsDucting[[#This Row],[Hours]]</f>
        <v>0</v>
      </c>
    </row>
    <row r="81" spans="1:6" outlineLevel="1" x14ac:dyDescent="0.3">
      <c r="A81" s="30"/>
      <c r="B81" s="21" t="s">
        <v>51</v>
      </c>
      <c r="C81" s="48"/>
      <c r="D81" s="46">
        <f>Table_ConduitsDucting[[#This Row],[Quantity]]*Table_ConduitsDucting[[#This Row],[Unit Cost]]</f>
        <v>0</v>
      </c>
      <c r="E81" s="39"/>
      <c r="F81" s="54">
        <f>Table_ConduitsDucting[[#This Row],[Quantity]]*Table_ConduitsDucting[[#This Row],[Hours]]</f>
        <v>0</v>
      </c>
    </row>
    <row r="82" spans="1:6" outlineLevel="1" x14ac:dyDescent="0.3">
      <c r="A82" s="30"/>
      <c r="B82" s="21" t="s">
        <v>52</v>
      </c>
      <c r="C82" s="48"/>
      <c r="D82" s="46">
        <f>Table_ConduitsDucting[[#This Row],[Quantity]]*Table_ConduitsDucting[[#This Row],[Unit Cost]]</f>
        <v>0</v>
      </c>
      <c r="E82" s="39"/>
      <c r="F82" s="54">
        <f>Table_ConduitsDucting[[#This Row],[Quantity]]*Table_ConduitsDucting[[#This Row],[Hours]]</f>
        <v>0</v>
      </c>
    </row>
    <row r="83" spans="1:6" outlineLevel="1" x14ac:dyDescent="0.3">
      <c r="A83" s="30"/>
      <c r="B83" s="21" t="s">
        <v>53</v>
      </c>
      <c r="C83" s="48"/>
      <c r="D83" s="46">
        <f>Table_ConduitsDucting[[#This Row],[Quantity]]*Table_ConduitsDucting[[#This Row],[Unit Cost]]</f>
        <v>0</v>
      </c>
      <c r="E83" s="39"/>
      <c r="F83" s="54">
        <f>Table_ConduitsDucting[[#This Row],[Quantity]]*Table_ConduitsDucting[[#This Row],[Hours]]</f>
        <v>0</v>
      </c>
    </row>
    <row r="84" spans="1:6" outlineLevel="1" x14ac:dyDescent="0.3">
      <c r="A84" s="30"/>
      <c r="B84" s="21" t="s">
        <v>54</v>
      </c>
      <c r="C84" s="48"/>
      <c r="D84" s="46">
        <f>Table_ConduitsDucting[[#This Row],[Quantity]]*Table_ConduitsDucting[[#This Row],[Unit Cost]]</f>
        <v>0</v>
      </c>
      <c r="E84" s="39"/>
      <c r="F84" s="54">
        <f>Table_ConduitsDucting[[#This Row],[Quantity]]*Table_ConduitsDucting[[#This Row],[Hours]]</f>
        <v>0</v>
      </c>
    </row>
    <row r="85" spans="1:6" outlineLevel="1" x14ac:dyDescent="0.3">
      <c r="A85" s="30"/>
      <c r="B85" s="21" t="s">
        <v>55</v>
      </c>
      <c r="C85" s="48"/>
      <c r="D85" s="46">
        <f>Table_ConduitsDucting[[#This Row],[Quantity]]*Table_ConduitsDucting[[#This Row],[Unit Cost]]</f>
        <v>0</v>
      </c>
      <c r="E85" s="39"/>
      <c r="F85" s="54">
        <f>Table_ConduitsDucting[[#This Row],[Quantity]]*Table_ConduitsDucting[[#This Row],[Hours]]</f>
        <v>0</v>
      </c>
    </row>
    <row r="86" spans="1:6" outlineLevel="1" x14ac:dyDescent="0.3">
      <c r="A86" s="30"/>
      <c r="B86" s="21"/>
      <c r="C86" s="48"/>
      <c r="D86" s="46">
        <f>Table_ConduitsDucting[[#This Row],[Quantity]]*Table_ConduitsDucting[[#This Row],[Unit Cost]]</f>
        <v>0</v>
      </c>
      <c r="E86" s="39"/>
      <c r="F86" s="54">
        <f>Table_ConduitsDucting[[#This Row],[Quantity]]*Table_ConduitsDucting[[#This Row],[Hours]]</f>
        <v>0</v>
      </c>
    </row>
    <row r="87" spans="1:6" ht="15" outlineLevel="1" thickBot="1" x14ac:dyDescent="0.35">
      <c r="A87" s="22"/>
      <c r="B87" s="23"/>
      <c r="C87" s="49"/>
      <c r="D87" s="42"/>
      <c r="E87" s="23"/>
      <c r="F87" s="55"/>
    </row>
    <row r="88" spans="1:6" ht="21" thickBot="1" x14ac:dyDescent="0.4">
      <c r="A88" s="91" t="s">
        <v>86</v>
      </c>
      <c r="B88" s="91"/>
      <c r="C88" s="91"/>
      <c r="D88" s="91"/>
      <c r="E88" s="91"/>
      <c r="F88" s="91"/>
    </row>
    <row r="89" spans="1:6" ht="15" outlineLevel="1" thickBot="1" x14ac:dyDescent="0.35">
      <c r="A89" s="19" t="s">
        <v>10</v>
      </c>
      <c r="B89" s="24" t="s">
        <v>11</v>
      </c>
      <c r="C89" s="50" t="s">
        <v>12</v>
      </c>
      <c r="D89" s="43" t="s">
        <v>13</v>
      </c>
      <c r="E89" s="24" t="s">
        <v>14</v>
      </c>
      <c r="F89" s="53" t="s">
        <v>46</v>
      </c>
    </row>
    <row r="90" spans="1:6" outlineLevel="1" x14ac:dyDescent="0.3">
      <c r="A90" s="30"/>
      <c r="B90" s="21" t="s">
        <v>32</v>
      </c>
      <c r="C90" s="48">
        <v>1400</v>
      </c>
      <c r="D90" s="46">
        <f>Table_AsBuiltDocumentationCertification[[#This Row],[Quantity]]*Table_AsBuiltDocumentationCertification[[#This Row],[Unit Cost]]</f>
        <v>0</v>
      </c>
      <c r="E90" s="39">
        <v>1</v>
      </c>
      <c r="F90" s="54">
        <f>Table_AsBuiltDocumentationCertification[[#This Row],[Quantity]]*Table_AsBuiltDocumentationCertification[[#This Row],[Hours]]</f>
        <v>0</v>
      </c>
    </row>
    <row r="91" spans="1:6" outlineLevel="1" x14ac:dyDescent="0.3">
      <c r="A91" s="30"/>
      <c r="B91" s="21" t="s">
        <v>33</v>
      </c>
      <c r="C91" s="48">
        <v>100</v>
      </c>
      <c r="D91" s="46">
        <f>Table_AsBuiltDocumentationCertification[[#This Row],[Quantity]]*Table_AsBuiltDocumentationCertification[[#This Row],[Unit Cost]]</f>
        <v>0</v>
      </c>
      <c r="E91" s="39">
        <v>0.5</v>
      </c>
      <c r="F91" s="54">
        <f>Table_AsBuiltDocumentationCertification[[#This Row],[Quantity]]*Table_AsBuiltDocumentationCertification[[#This Row],[Hours]]</f>
        <v>0</v>
      </c>
    </row>
    <row r="92" spans="1:6" outlineLevel="1" x14ac:dyDescent="0.3">
      <c r="A92" s="30"/>
      <c r="B92" s="21" t="s">
        <v>34</v>
      </c>
      <c r="C92" s="48"/>
      <c r="D92" s="46">
        <f>Table_AsBuiltDocumentationCertification[[#This Row],[Quantity]]*Table_AsBuiltDocumentationCertification[[#This Row],[Unit Cost]]</f>
        <v>0</v>
      </c>
      <c r="E92" s="39">
        <v>4</v>
      </c>
      <c r="F92" s="54">
        <f>Table_AsBuiltDocumentationCertification[[#This Row],[Quantity]]*Table_AsBuiltDocumentationCertification[[#This Row],[Hours]]</f>
        <v>0</v>
      </c>
    </row>
    <row r="93" spans="1:6" outlineLevel="1" x14ac:dyDescent="0.3">
      <c r="A93" s="30"/>
      <c r="B93" s="21" t="s">
        <v>35</v>
      </c>
      <c r="C93" s="48"/>
      <c r="D93" s="46">
        <f>Table_AsBuiltDocumentationCertification[[#This Row],[Quantity]]*Table_AsBuiltDocumentationCertification[[#This Row],[Unit Cost]]</f>
        <v>0</v>
      </c>
      <c r="E93" s="39">
        <v>4</v>
      </c>
      <c r="F93" s="54">
        <f>Table_AsBuiltDocumentationCertification[[#This Row],[Quantity]]*Table_AsBuiltDocumentationCertification[[#This Row],[Hours]]</f>
        <v>0</v>
      </c>
    </row>
    <row r="94" spans="1:6" outlineLevel="1" x14ac:dyDescent="0.3">
      <c r="A94" s="30"/>
      <c r="B94" s="21" t="s">
        <v>36</v>
      </c>
      <c r="C94" s="48"/>
      <c r="D94" s="46">
        <f>Table_AsBuiltDocumentationCertification[[#This Row],[Quantity]]*Table_AsBuiltDocumentationCertification[[#This Row],[Unit Cost]]</f>
        <v>0</v>
      </c>
      <c r="E94" s="39">
        <v>4</v>
      </c>
      <c r="F94" s="54">
        <f>Table_AsBuiltDocumentationCertification[[#This Row],[Quantity]]*Table_AsBuiltDocumentationCertification[[#This Row],[Hours]]</f>
        <v>0</v>
      </c>
    </row>
    <row r="95" spans="1:6" outlineLevel="1" x14ac:dyDescent="0.3">
      <c r="A95" s="30"/>
      <c r="B95" s="21"/>
      <c r="C95" s="48"/>
      <c r="D95" s="46">
        <f>Table_AsBuiltDocumentationCertification[[#This Row],[Quantity]]*Table_AsBuiltDocumentationCertification[[#This Row],[Unit Cost]]</f>
        <v>0</v>
      </c>
      <c r="E95" s="39"/>
      <c r="F95" s="54">
        <f>Table_AsBuiltDocumentationCertification[[#This Row],[Quantity]]*Table_AsBuiltDocumentationCertification[[#This Row],[Hours]]</f>
        <v>0</v>
      </c>
    </row>
    <row r="96" spans="1:6" ht="15" outlineLevel="1" thickBot="1" x14ac:dyDescent="0.35">
      <c r="A96" s="22"/>
      <c r="B96" s="23"/>
      <c r="C96" s="49"/>
      <c r="D96" s="42"/>
      <c r="E96" s="23"/>
      <c r="F96" s="55"/>
    </row>
    <row r="97" spans="1:6" ht="21" thickBot="1" x14ac:dyDescent="0.4">
      <c r="A97" s="91" t="s">
        <v>87</v>
      </c>
      <c r="B97" s="91"/>
      <c r="C97" s="91"/>
      <c r="D97" s="91"/>
      <c r="E97" s="91"/>
      <c r="F97" s="91"/>
    </row>
    <row r="98" spans="1:6" ht="15" outlineLevel="1" thickBot="1" x14ac:dyDescent="0.35">
      <c r="A98" s="19" t="s">
        <v>10</v>
      </c>
      <c r="B98" s="24" t="s">
        <v>11</v>
      </c>
      <c r="C98" s="50" t="s">
        <v>12</v>
      </c>
      <c r="D98" s="43" t="s">
        <v>13</v>
      </c>
      <c r="E98" s="24" t="s">
        <v>14</v>
      </c>
      <c r="F98" s="53" t="s">
        <v>46</v>
      </c>
    </row>
    <row r="99" spans="1:6" outlineLevel="1" x14ac:dyDescent="0.3">
      <c r="A99" s="30"/>
      <c r="B99" s="21" t="s">
        <v>37</v>
      </c>
      <c r="C99" s="48"/>
      <c r="D99" s="46">
        <f>Table_Miscellaneous[[#This Row],[Quantity]]*Table_Miscellaneous[[#This Row],[Unit Cost]]</f>
        <v>0</v>
      </c>
      <c r="E99" s="31"/>
      <c r="F99" s="54">
        <f>Table_Miscellaneous[[#This Row],[Quantity]]*Table_Miscellaneous[[#This Row],[Hours]]</f>
        <v>0</v>
      </c>
    </row>
    <row r="100" spans="1:6" outlineLevel="1" x14ac:dyDescent="0.3">
      <c r="A100" s="30"/>
      <c r="B100" s="21" t="s">
        <v>106</v>
      </c>
      <c r="C100" s="48">
        <v>400</v>
      </c>
      <c r="D100" s="46">
        <f>Table_Miscellaneous[[#This Row],[Quantity]]*Table_Miscellaneous[[#This Row],[Unit Cost]]</f>
        <v>0</v>
      </c>
      <c r="E100" s="31">
        <v>1</v>
      </c>
      <c r="F100" s="54">
        <f>Table_Miscellaneous[[#This Row],[Quantity]]*Table_Miscellaneous[[#This Row],[Hours]]</f>
        <v>0</v>
      </c>
    </row>
    <row r="101" spans="1:6" outlineLevel="1" x14ac:dyDescent="0.3">
      <c r="A101" s="30"/>
      <c r="B101" s="21"/>
      <c r="C101" s="48"/>
      <c r="D101" s="46">
        <f>Table_Miscellaneous[[#This Row],[Quantity]]*Table_Miscellaneous[[#This Row],[Unit Cost]]</f>
        <v>0</v>
      </c>
      <c r="E101" s="31"/>
      <c r="F101" s="54">
        <f>Table_Miscellaneous[[#This Row],[Quantity]]*Table_Miscellaneous[[#This Row],[Hours]]</f>
        <v>0</v>
      </c>
    </row>
    <row r="102" spans="1:6" outlineLevel="1" x14ac:dyDescent="0.3">
      <c r="A102" s="30"/>
      <c r="B102" s="21"/>
      <c r="C102" s="48"/>
      <c r="D102" s="46">
        <f>Table_Miscellaneous[[#This Row],[Quantity]]*Table_Miscellaneous[[#This Row],[Unit Cost]]</f>
        <v>0</v>
      </c>
      <c r="E102" s="31"/>
      <c r="F102" s="54">
        <f>Table_Miscellaneous[[#This Row],[Quantity]]*Table_Miscellaneous[[#This Row],[Hours]]</f>
        <v>0</v>
      </c>
    </row>
    <row r="103" spans="1:6" outlineLevel="1" x14ac:dyDescent="0.3">
      <c r="A103" s="30"/>
      <c r="B103" s="21"/>
      <c r="C103" s="48"/>
      <c r="D103" s="46">
        <f>Table_Miscellaneous[[#This Row],[Quantity]]*Table_Miscellaneous[[#This Row],[Unit Cost]]</f>
        <v>0</v>
      </c>
      <c r="E103" s="31"/>
      <c r="F103" s="54">
        <f>Table_Miscellaneous[[#This Row],[Quantity]]*Table_Miscellaneous[[#This Row],[Hours]]</f>
        <v>0</v>
      </c>
    </row>
    <row r="104" spans="1:6" outlineLevel="1" x14ac:dyDescent="0.3">
      <c r="A104" s="30"/>
      <c r="B104" s="21"/>
      <c r="C104" s="48"/>
      <c r="D104" s="46">
        <f>Table_Miscellaneous[[#This Row],[Quantity]]*Table_Miscellaneous[[#This Row],[Unit Cost]]</f>
        <v>0</v>
      </c>
      <c r="E104" s="31"/>
      <c r="F104" s="54">
        <f>Table_Miscellaneous[[#This Row],[Quantity]]*Table_Miscellaneous[[#This Row],[Hours]]</f>
        <v>0</v>
      </c>
    </row>
    <row r="105" spans="1:6" ht="15" outlineLevel="1" thickBot="1" x14ac:dyDescent="0.35">
      <c r="A105" s="22"/>
      <c r="B105" s="23"/>
      <c r="C105" s="49"/>
      <c r="D105" s="42"/>
      <c r="E105" s="23"/>
      <c r="F105" s="55"/>
    </row>
    <row r="106" spans="1:6" ht="21" thickBot="1" x14ac:dyDescent="0.4">
      <c r="A106" s="91" t="s">
        <v>88</v>
      </c>
      <c r="B106" s="91"/>
      <c r="C106" s="91"/>
      <c r="D106" s="91"/>
      <c r="E106" s="91"/>
      <c r="F106" s="91"/>
    </row>
    <row r="107" spans="1:6" ht="15" outlineLevel="1" thickBot="1" x14ac:dyDescent="0.35">
      <c r="A107" s="14" t="s">
        <v>10</v>
      </c>
      <c r="B107" s="16" t="s">
        <v>11</v>
      </c>
      <c r="C107" s="50" t="s">
        <v>12</v>
      </c>
      <c r="D107" s="44" t="s">
        <v>13</v>
      </c>
      <c r="E107" s="16" t="s">
        <v>14</v>
      </c>
      <c r="F107" s="59" t="s">
        <v>46</v>
      </c>
    </row>
    <row r="108" spans="1:6" outlineLevel="1" x14ac:dyDescent="0.3">
      <c r="A108" s="32"/>
      <c r="B108" s="15" t="s">
        <v>9</v>
      </c>
      <c r="C108" s="48"/>
      <c r="D108" s="46">
        <f>Table_SmokeAlarms[[#This Row],[Quantity]]*Table_SmokeAlarms[[#This Row],[Unit Cost]]</f>
        <v>0</v>
      </c>
      <c r="E108" s="31"/>
      <c r="F108" s="60">
        <f>Table_SmokeAlarms[[#This Row],[Quantity]]*Table_SmokeAlarms[[#This Row],[Hours]]</f>
        <v>0</v>
      </c>
    </row>
    <row r="109" spans="1:6" outlineLevel="1" x14ac:dyDescent="0.3">
      <c r="A109" s="32"/>
      <c r="B109" s="15"/>
      <c r="C109" s="48"/>
      <c r="D109" s="46">
        <f>Table_SmokeAlarms[[#This Row],[Quantity]]*Table_SmokeAlarms[[#This Row],[Unit Cost]]</f>
        <v>0</v>
      </c>
      <c r="E109" s="31"/>
      <c r="F109" s="60">
        <f>Table_SmokeAlarms[[#This Row],[Quantity]]*Table_SmokeAlarms[[#This Row],[Hours]]</f>
        <v>0</v>
      </c>
    </row>
    <row r="110" spans="1:6" outlineLevel="1" x14ac:dyDescent="0.3">
      <c r="A110" s="32"/>
      <c r="B110" s="15"/>
      <c r="C110" s="48"/>
      <c r="D110" s="46">
        <f>Table_SmokeAlarms[[#This Row],[Quantity]]*Table_SmokeAlarms[[#This Row],[Unit Cost]]</f>
        <v>0</v>
      </c>
      <c r="E110" s="31"/>
      <c r="F110" s="60">
        <f>Table_SmokeAlarms[[#This Row],[Quantity]]*Table_SmokeAlarms[[#This Row],[Hours]]</f>
        <v>0</v>
      </c>
    </row>
    <row r="111" spans="1:6" outlineLevel="1" x14ac:dyDescent="0.3">
      <c r="A111" s="32"/>
      <c r="B111" s="15"/>
      <c r="C111" s="48"/>
      <c r="D111" s="46">
        <f>Table_SmokeAlarms[[#This Row],[Quantity]]*Table_SmokeAlarms[[#This Row],[Unit Cost]]</f>
        <v>0</v>
      </c>
      <c r="E111" s="31"/>
      <c r="F111" s="60">
        <f>Table_SmokeAlarms[[#This Row],[Quantity]]*Table_SmokeAlarms[[#This Row],[Hours]]</f>
        <v>0</v>
      </c>
    </row>
    <row r="112" spans="1:6" outlineLevel="1" x14ac:dyDescent="0.3">
      <c r="A112" s="32"/>
      <c r="B112" s="15"/>
      <c r="C112" s="48"/>
      <c r="D112" s="46">
        <f>Table_SmokeAlarms[[#This Row],[Quantity]]*Table_SmokeAlarms[[#This Row],[Unit Cost]]</f>
        <v>0</v>
      </c>
      <c r="E112" s="31"/>
      <c r="F112" s="60">
        <f>Table_SmokeAlarms[[#This Row],[Quantity]]*Table_SmokeAlarms[[#This Row],[Hours]]</f>
        <v>0</v>
      </c>
    </row>
    <row r="113" spans="1:6" outlineLevel="1" x14ac:dyDescent="0.3">
      <c r="A113" s="32"/>
      <c r="B113" s="15"/>
      <c r="C113" s="48"/>
      <c r="D113" s="46">
        <f>Table_SmokeAlarms[[#This Row],[Quantity]]*Table_SmokeAlarms[[#This Row],[Unit Cost]]</f>
        <v>0</v>
      </c>
      <c r="E113" s="31"/>
      <c r="F113" s="60">
        <f>Table_SmokeAlarms[[#This Row],[Quantity]]*Table_SmokeAlarms[[#This Row],[Hours]]</f>
        <v>0</v>
      </c>
    </row>
    <row r="114" spans="1:6" ht="15" outlineLevel="1" thickBot="1" x14ac:dyDescent="0.35">
      <c r="A114" s="17"/>
      <c r="B114" s="18"/>
      <c r="C114" s="51"/>
      <c r="D114" s="45"/>
      <c r="E114" s="18"/>
      <c r="F114" s="61"/>
    </row>
  </sheetData>
  <mergeCells count="11">
    <mergeCell ref="A47:F47"/>
    <mergeCell ref="A2:F2"/>
    <mergeCell ref="A11:F11"/>
    <mergeCell ref="A20:F20"/>
    <mergeCell ref="A29:F29"/>
    <mergeCell ref="A38:F38"/>
    <mergeCell ref="A56:F56"/>
    <mergeCell ref="A68:F68"/>
    <mergeCell ref="A88:F88"/>
    <mergeCell ref="A97:F97"/>
    <mergeCell ref="A106:F106"/>
  </mergeCells>
  <conditionalFormatting sqref="E4:E9 E22 E25:E27 E70:E71 E79:E86">
    <cfRule type="expression" dxfId="13" priority="11">
      <formula>AND($A4&gt;=1, ISBLANK($E4))</formula>
    </cfRule>
  </conditionalFormatting>
  <conditionalFormatting sqref="E13:E18">
    <cfRule type="expression" dxfId="12" priority="10">
      <formula>AND($A13&gt;=1, ISBLANK($E13))</formula>
    </cfRule>
  </conditionalFormatting>
  <conditionalFormatting sqref="E23">
    <cfRule type="expression" dxfId="11" priority="16">
      <formula>AND(#REF!&gt;=1, ISBLANK($E23))</formula>
    </cfRule>
  </conditionalFormatting>
  <conditionalFormatting sqref="E24">
    <cfRule type="expression" dxfId="10" priority="15">
      <formula>AND($A23&gt;=1, ISBLANK($E24))</formula>
    </cfRule>
  </conditionalFormatting>
  <conditionalFormatting sqref="E31:E36">
    <cfRule type="expression" dxfId="9" priority="8">
      <formula>AND($A31&gt;=1, ISBLANK($E31))</formula>
    </cfRule>
  </conditionalFormatting>
  <conditionalFormatting sqref="E40:E45">
    <cfRule type="expression" dxfId="8" priority="7">
      <formula>AND($A40&gt;=1, ISBLANK($E40))</formula>
    </cfRule>
  </conditionalFormatting>
  <conditionalFormatting sqref="E49:E54">
    <cfRule type="expression" dxfId="7" priority="6">
      <formula>AND($A49&gt;=1, ISBLANK($E49))</formula>
    </cfRule>
  </conditionalFormatting>
  <conditionalFormatting sqref="E58:E66">
    <cfRule type="expression" dxfId="6" priority="5">
      <formula>AND($A58&gt;=1, ISBLANK($E58))</formula>
    </cfRule>
  </conditionalFormatting>
  <conditionalFormatting sqref="E72:E77">
    <cfRule type="expression" dxfId="5" priority="13">
      <formula>AND($A73&gt;=1, ISBLANK($E72))</formula>
    </cfRule>
  </conditionalFormatting>
  <conditionalFormatting sqref="E90:E94">
    <cfRule type="expression" dxfId="4" priority="3">
      <formula>AND($A90&gt;=1, ISBLANK($E90))</formula>
    </cfRule>
  </conditionalFormatting>
  <conditionalFormatting sqref="E99:E104">
    <cfRule type="expression" dxfId="3" priority="2">
      <formula>AND($A99&gt;=1, ISBLANK($E99))</formula>
    </cfRule>
  </conditionalFormatting>
  <conditionalFormatting sqref="E108:E113">
    <cfRule type="expression" dxfId="2" priority="1">
      <formula>AND($A108&gt;=1, ISBLANK($E108))</formula>
    </cfRule>
  </conditionalFormatting>
  <dataValidations count="12">
    <dataValidation type="list" allowBlank="1" showInputMessage="1" showErrorMessage="1" sqref="B31:B37" xr:uid="{E479A099-AA2F-452D-824B-B260B2086A6B}">
      <formula1>ManualSafetyDevices</formula1>
    </dataValidation>
    <dataValidation type="list" allowBlank="1" showInputMessage="1" showErrorMessage="1" sqref="B108:B113" xr:uid="{FFDB0A7B-4725-4DE7-89C4-8BAC9A6AA4DD}">
      <formula1>Smoke_Alarms</formula1>
    </dataValidation>
    <dataValidation type="list" allowBlank="1" showInputMessage="1" showErrorMessage="1" sqref="B22:B28" xr:uid="{B0412FDE-B9DF-4563-941E-AF8F4F78DF94}">
      <formula1>OccupantWarningEquipment</formula1>
    </dataValidation>
    <dataValidation type="list" allowBlank="1" showInputMessage="1" showErrorMessage="1" sqref="B49:B55" xr:uid="{4EDA266A-7E8C-46F4-845B-66AF5BEB2BA5}">
      <formula1>InstallationComponents</formula1>
    </dataValidation>
    <dataValidation type="list" allowBlank="1" showInputMessage="1" showErrorMessage="1" sqref="B89:B96" xr:uid="{A3EBB40C-5EBE-4CB8-8287-0D7EDBF3A73C}">
      <formula1>AsBuiltDocumentationandCertification</formula1>
    </dataValidation>
    <dataValidation type="list" allowBlank="1" showInputMessage="1" showErrorMessage="1" sqref="B99:B105" xr:uid="{BD25D4A2-36EB-4DA8-9DA3-E8381C872EF0}">
      <formula1>Miscellaneous</formula1>
    </dataValidation>
    <dataValidation type="list" allowBlank="1" showInputMessage="1" showErrorMessage="1" sqref="B40:B46" xr:uid="{8964AEAF-EB9C-4D83-9594-2E60F0DA3EEE}">
      <formula1>CircuitProtection</formula1>
    </dataValidation>
    <dataValidation type="list" allowBlank="1" showInputMessage="1" showErrorMessage="1" sqref="B58:B67" xr:uid="{6D836D16-767F-47EE-BF84-863C8E0B5B90}">
      <formula1>CablingandWiring</formula1>
    </dataValidation>
    <dataValidation type="list" allowBlank="1" showInputMessage="1" showErrorMessage="1" sqref="B3:B10" xr:uid="{39B479E9-EF7B-47F5-832E-D39F1C9A3228}">
      <formula1>ControlPanelsAndIndicators</formula1>
    </dataValidation>
    <dataValidation type="list" allowBlank="1" showInputMessage="1" showErrorMessage="1" sqref="B13:B19" xr:uid="{D5810434-0625-46FC-B282-6607FA99AECE}">
      <formula1>AlertingDevices</formula1>
    </dataValidation>
    <dataValidation type="list" allowBlank="1" showInputMessage="1" showErrorMessage="1" sqref="B70:B87" xr:uid="{D46406D3-D76B-4827-A123-4E17E3166E0D}">
      <formula1>ConduitsandDucting</formula1>
    </dataValidation>
    <dataValidation type="decimal" operator="greaterThan" allowBlank="1" showInputMessage="1" showErrorMessage="1" sqref="A4:A9 A13:A18 A31:A36 A40:A45 A49:A54 A58:A66 A70:A86 A90:A95 A99:A104 A108:A113 A22:A23 A25:A27" xr:uid="{5BC650F7-5EB5-464C-9391-D397E76AF74F}">
      <formula1>-1</formula1>
    </dataValidation>
  </dataValidations>
  <pageMargins left="0.7" right="0.7" top="0.75" bottom="0.75" header="0.3" footer="0.3"/>
  <pageSetup orientation="landscape" r:id="rId1"/>
  <drawing r:id="rId2"/>
  <legacyDrawing r:id="rId3"/>
  <tableParts count="11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D91E-5194-485E-9E8A-B9E74F1DAD15}">
  <dimension ref="A1:A89"/>
  <sheetViews>
    <sheetView topLeftCell="A12" workbookViewId="0">
      <selection activeCell="A20" sqref="A20"/>
    </sheetView>
  </sheetViews>
  <sheetFormatPr defaultRowHeight="14.4" x14ac:dyDescent="0.3"/>
  <cols>
    <col min="1" max="1" width="63.88671875" bestFit="1" customWidth="1"/>
  </cols>
  <sheetData>
    <row r="1" spans="1:1" x14ac:dyDescent="0.3">
      <c r="A1" s="4" t="s">
        <v>0</v>
      </c>
    </row>
    <row r="2" spans="1:1" ht="19.2" x14ac:dyDescent="0.3">
      <c r="A2" s="11" t="s">
        <v>38</v>
      </c>
    </row>
    <row r="3" spans="1:1" ht="19.2" x14ac:dyDescent="0.3">
      <c r="A3" s="11" t="s">
        <v>39</v>
      </c>
    </row>
    <row r="4" spans="1:1" ht="19.2" x14ac:dyDescent="0.3">
      <c r="A4" s="11" t="s">
        <v>56</v>
      </c>
    </row>
    <row r="5" spans="1:1" ht="19.2" x14ac:dyDescent="0.3">
      <c r="A5" s="11" t="s">
        <v>21</v>
      </c>
    </row>
    <row r="6" spans="1:1" ht="19.2" x14ac:dyDescent="0.3">
      <c r="A6" s="11" t="s">
        <v>109</v>
      </c>
    </row>
    <row r="7" spans="1:1" ht="19.2" x14ac:dyDescent="0.3">
      <c r="A7" s="11" t="s">
        <v>22</v>
      </c>
    </row>
    <row r="8" spans="1:1" ht="19.2" x14ac:dyDescent="0.3">
      <c r="A8" s="11" t="s">
        <v>108</v>
      </c>
    </row>
    <row r="9" spans="1:1" ht="19.2" x14ac:dyDescent="0.3">
      <c r="A9" s="11" t="s">
        <v>107</v>
      </c>
    </row>
    <row r="10" spans="1:1" ht="19.2" x14ac:dyDescent="0.3">
      <c r="A10" s="11" t="s">
        <v>23</v>
      </c>
    </row>
    <row r="11" spans="1:1" ht="19.2" x14ac:dyDescent="0.3">
      <c r="A11" s="11" t="s">
        <v>99</v>
      </c>
    </row>
    <row r="12" spans="1:1" x14ac:dyDescent="0.3">
      <c r="A12" s="5"/>
    </row>
    <row r="13" spans="1:1" x14ac:dyDescent="0.3">
      <c r="A13" s="4" t="s">
        <v>1</v>
      </c>
    </row>
    <row r="14" spans="1:1" ht="19.2" x14ac:dyDescent="0.3">
      <c r="A14" s="63" t="s">
        <v>101</v>
      </c>
    </row>
    <row r="15" spans="1:1" ht="19.2" x14ac:dyDescent="0.3">
      <c r="A15" s="11" t="s">
        <v>16</v>
      </c>
    </row>
    <row r="16" spans="1:1" ht="19.2" x14ac:dyDescent="0.3">
      <c r="A16" s="11" t="s">
        <v>17</v>
      </c>
    </row>
    <row r="17" spans="1:1" ht="19.2" x14ac:dyDescent="0.3">
      <c r="A17" s="11" t="s">
        <v>18</v>
      </c>
    </row>
    <row r="18" spans="1:1" ht="19.2" x14ac:dyDescent="0.3">
      <c r="A18" s="11" t="s">
        <v>112</v>
      </c>
    </row>
    <row r="19" spans="1:1" ht="19.2" x14ac:dyDescent="0.3">
      <c r="A19" s="11" t="s">
        <v>19</v>
      </c>
    </row>
    <row r="20" spans="1:1" ht="19.2" x14ac:dyDescent="0.3">
      <c r="A20" s="11" t="s">
        <v>100</v>
      </c>
    </row>
    <row r="21" spans="1:1" ht="19.2" x14ac:dyDescent="0.3">
      <c r="A21" s="11" t="s">
        <v>20</v>
      </c>
    </row>
    <row r="22" spans="1:1" ht="19.2" x14ac:dyDescent="0.3">
      <c r="A22" s="11" t="s">
        <v>103</v>
      </c>
    </row>
    <row r="23" spans="1:1" x14ac:dyDescent="0.3">
      <c r="A23" s="5"/>
    </row>
    <row r="24" spans="1:1" x14ac:dyDescent="0.3">
      <c r="A24" s="4" t="s">
        <v>2</v>
      </c>
    </row>
    <row r="25" spans="1:1" ht="19.2" x14ac:dyDescent="0.3">
      <c r="A25" s="11" t="s">
        <v>57</v>
      </c>
    </row>
    <row r="26" spans="1:1" ht="19.2" x14ac:dyDescent="0.3">
      <c r="A26" s="11" t="s">
        <v>58</v>
      </c>
    </row>
    <row r="27" spans="1:1" ht="19.2" x14ac:dyDescent="0.3">
      <c r="A27" s="11" t="s">
        <v>59</v>
      </c>
    </row>
    <row r="28" spans="1:1" ht="19.2" x14ac:dyDescent="0.3">
      <c r="A28" s="11" t="s">
        <v>60</v>
      </c>
    </row>
    <row r="29" spans="1:1" ht="19.2" x14ac:dyDescent="0.3">
      <c r="A29" s="11" t="s">
        <v>104</v>
      </c>
    </row>
    <row r="30" spans="1:1" x14ac:dyDescent="0.3">
      <c r="A30" s="2"/>
    </row>
    <row r="31" spans="1:1" x14ac:dyDescent="0.3">
      <c r="A31" s="4" t="s">
        <v>3</v>
      </c>
    </row>
    <row r="32" spans="1:1" ht="19.2" x14ac:dyDescent="0.3">
      <c r="A32" s="11" t="s">
        <v>40</v>
      </c>
    </row>
    <row r="33" spans="1:1" ht="19.2" x14ac:dyDescent="0.3">
      <c r="A33" s="11" t="s">
        <v>26</v>
      </c>
    </row>
    <row r="34" spans="1:1" ht="19.2" x14ac:dyDescent="0.3">
      <c r="A34" s="11" t="s">
        <v>27</v>
      </c>
    </row>
    <row r="35" spans="1:1" ht="19.2" x14ac:dyDescent="0.3">
      <c r="A35" s="11" t="s">
        <v>61</v>
      </c>
    </row>
    <row r="36" spans="1:1" x14ac:dyDescent="0.3">
      <c r="A36" s="2"/>
    </row>
    <row r="37" spans="1:1" x14ac:dyDescent="0.3">
      <c r="A37" s="4" t="s">
        <v>15</v>
      </c>
    </row>
    <row r="38" spans="1:1" ht="19.2" x14ac:dyDescent="0.3">
      <c r="A38" s="11" t="s">
        <v>24</v>
      </c>
    </row>
    <row r="39" spans="1:1" ht="19.2" x14ac:dyDescent="0.3">
      <c r="A39" s="11" t="s">
        <v>25</v>
      </c>
    </row>
    <row r="40" spans="1:1" ht="19.2" x14ac:dyDescent="0.3">
      <c r="A40" s="11" t="s">
        <v>28</v>
      </c>
    </row>
    <row r="41" spans="1:1" ht="19.2" x14ac:dyDescent="0.3">
      <c r="A41" s="11" t="s">
        <v>29</v>
      </c>
    </row>
    <row r="42" spans="1:1" ht="19.2" x14ac:dyDescent="0.3">
      <c r="A42" s="11" t="s">
        <v>102</v>
      </c>
    </row>
    <row r="43" spans="1:1" x14ac:dyDescent="0.3">
      <c r="A43" s="2"/>
    </row>
    <row r="44" spans="1:1" x14ac:dyDescent="0.3">
      <c r="A44" s="4" t="s">
        <v>4</v>
      </c>
    </row>
    <row r="45" spans="1:1" ht="19.2" x14ac:dyDescent="0.3">
      <c r="A45" s="11" t="s">
        <v>74</v>
      </c>
    </row>
    <row r="46" spans="1:1" ht="19.2" x14ac:dyDescent="0.3">
      <c r="A46" s="11" t="s">
        <v>75</v>
      </c>
    </row>
    <row r="47" spans="1:1" ht="19.2" x14ac:dyDescent="0.3">
      <c r="A47" s="11" t="s">
        <v>76</v>
      </c>
    </row>
    <row r="48" spans="1:1" ht="19.2" x14ac:dyDescent="0.3">
      <c r="A48" s="11" t="s">
        <v>77</v>
      </c>
    </row>
    <row r="49" spans="1:1" x14ac:dyDescent="0.3">
      <c r="A49" s="6"/>
    </row>
    <row r="50" spans="1:1" x14ac:dyDescent="0.3">
      <c r="A50" s="4" t="s">
        <v>5</v>
      </c>
    </row>
    <row r="51" spans="1:1" ht="19.2" x14ac:dyDescent="0.3">
      <c r="A51" s="11" t="s">
        <v>30</v>
      </c>
    </row>
    <row r="52" spans="1:1" ht="19.2" x14ac:dyDescent="0.3">
      <c r="A52" s="11" t="s">
        <v>62</v>
      </c>
    </row>
    <row r="53" spans="1:1" ht="19.2" x14ac:dyDescent="0.3">
      <c r="A53" s="11" t="s">
        <v>63</v>
      </c>
    </row>
    <row r="54" spans="1:1" ht="19.2" x14ac:dyDescent="0.3">
      <c r="A54" s="11" t="s">
        <v>64</v>
      </c>
    </row>
    <row r="55" spans="1:1" ht="19.2" x14ac:dyDescent="0.3">
      <c r="A55" s="11" t="s">
        <v>65</v>
      </c>
    </row>
    <row r="56" spans="1:1" ht="19.2" x14ac:dyDescent="0.3">
      <c r="A56" s="11" t="s">
        <v>66</v>
      </c>
    </row>
    <row r="57" spans="1:1" ht="19.2" x14ac:dyDescent="0.3">
      <c r="A57" s="11" t="s">
        <v>47</v>
      </c>
    </row>
    <row r="58" spans="1:1" x14ac:dyDescent="0.3">
      <c r="A58" s="10"/>
    </row>
    <row r="59" spans="1:1" x14ac:dyDescent="0.3">
      <c r="A59" s="4" t="s">
        <v>6</v>
      </c>
    </row>
    <row r="60" spans="1:1" ht="19.2" x14ac:dyDescent="0.3">
      <c r="A60" s="11" t="s">
        <v>67</v>
      </c>
    </row>
    <row r="61" spans="1:1" ht="19.2" x14ac:dyDescent="0.3">
      <c r="A61" s="11" t="s">
        <v>68</v>
      </c>
    </row>
    <row r="62" spans="1:1" ht="19.2" x14ac:dyDescent="0.3">
      <c r="A62" s="11" t="s">
        <v>69</v>
      </c>
    </row>
    <row r="63" spans="1:1" ht="19.2" x14ac:dyDescent="0.3">
      <c r="A63" s="11" t="s">
        <v>70</v>
      </c>
    </row>
    <row r="64" spans="1:1" ht="19.2" x14ac:dyDescent="0.3">
      <c r="A64" s="11" t="s">
        <v>31</v>
      </c>
    </row>
    <row r="65" spans="1:1" ht="19.2" x14ac:dyDescent="0.3">
      <c r="A65" s="11" t="s">
        <v>71</v>
      </c>
    </row>
    <row r="66" spans="1:1" ht="19.2" x14ac:dyDescent="0.3">
      <c r="A66" s="11" t="s">
        <v>72</v>
      </c>
    </row>
    <row r="67" spans="1:1" ht="19.2" x14ac:dyDescent="0.3">
      <c r="A67" s="11" t="s">
        <v>73</v>
      </c>
    </row>
    <row r="68" spans="1:1" ht="19.2" x14ac:dyDescent="0.3">
      <c r="A68" s="11" t="s">
        <v>48</v>
      </c>
    </row>
    <row r="69" spans="1:1" ht="19.2" x14ac:dyDescent="0.3">
      <c r="A69" s="11" t="s">
        <v>49</v>
      </c>
    </row>
    <row r="70" spans="1:1" ht="19.2" x14ac:dyDescent="0.3">
      <c r="A70" s="11" t="s">
        <v>50</v>
      </c>
    </row>
    <row r="71" spans="1:1" ht="19.2" x14ac:dyDescent="0.3">
      <c r="A71" s="11" t="s">
        <v>51</v>
      </c>
    </row>
    <row r="72" spans="1:1" ht="19.2" x14ac:dyDescent="0.3">
      <c r="A72" s="11" t="s">
        <v>52</v>
      </c>
    </row>
    <row r="73" spans="1:1" ht="19.2" x14ac:dyDescent="0.3">
      <c r="A73" s="11" t="s">
        <v>53</v>
      </c>
    </row>
    <row r="74" spans="1:1" ht="19.2" x14ac:dyDescent="0.3">
      <c r="A74" s="11" t="s">
        <v>54</v>
      </c>
    </row>
    <row r="75" spans="1:1" ht="19.2" x14ac:dyDescent="0.3">
      <c r="A75" s="11" t="s">
        <v>55</v>
      </c>
    </row>
    <row r="76" spans="1:1" x14ac:dyDescent="0.3">
      <c r="A76" s="3"/>
    </row>
    <row r="77" spans="1:1" x14ac:dyDescent="0.3">
      <c r="A77" s="4" t="s">
        <v>7</v>
      </c>
    </row>
    <row r="78" spans="1:1" ht="19.2" x14ac:dyDescent="0.3">
      <c r="A78" s="11" t="s">
        <v>32</v>
      </c>
    </row>
    <row r="79" spans="1:1" ht="19.2" x14ac:dyDescent="0.3">
      <c r="A79" s="11" t="s">
        <v>33</v>
      </c>
    </row>
    <row r="80" spans="1:1" ht="19.2" x14ac:dyDescent="0.3">
      <c r="A80" s="11" t="s">
        <v>34</v>
      </c>
    </row>
    <row r="81" spans="1:1" ht="19.2" x14ac:dyDescent="0.3">
      <c r="A81" s="11" t="s">
        <v>35</v>
      </c>
    </row>
    <row r="82" spans="1:1" ht="19.2" x14ac:dyDescent="0.3">
      <c r="A82" s="11" t="s">
        <v>36</v>
      </c>
    </row>
    <row r="83" spans="1:1" x14ac:dyDescent="0.3">
      <c r="A83" s="5"/>
    </row>
    <row r="84" spans="1:1" x14ac:dyDescent="0.3">
      <c r="A84" s="4" t="s">
        <v>8</v>
      </c>
    </row>
    <row r="85" spans="1:1" ht="19.2" x14ac:dyDescent="0.3">
      <c r="A85" s="12" t="s">
        <v>37</v>
      </c>
    </row>
    <row r="86" spans="1:1" ht="19.2" x14ac:dyDescent="0.3">
      <c r="A86" s="12" t="s">
        <v>106</v>
      </c>
    </row>
    <row r="87" spans="1:1" x14ac:dyDescent="0.3">
      <c r="A87" s="2"/>
    </row>
    <row r="88" spans="1:1" x14ac:dyDescent="0.3">
      <c r="A88" s="4" t="s">
        <v>9</v>
      </c>
    </row>
    <row r="89" spans="1:1" ht="19.2" x14ac:dyDescent="0.45">
      <c r="A89" s="13" t="s">
        <v>9</v>
      </c>
    </row>
  </sheetData>
  <phoneticPr fontId="8" type="noConversion"/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1 3 2 9 9 4 8 - 8 d a f - 4 d 4 7 - a 2 3 0 - e e a 0 d 2 7 6 2 9 6 0 "   x m l n s = " h t t p : / / s c h e m a s . m i c r o s o f t . c o m / D a t a M a s h u p " > A A A A A A g F A A B Q S w M E F A A C A A g A T B 4 4 W z m I l L q m A A A A 9 g A A A B I A H A B D b 2 5 m a W c v U G F j a 2 F n Z S 5 4 b W w g o h g A K K A U A A A A A A A A A A A A A A A A A A A A A A A A A A A A h Y 9 N D o I w G E S v Q r q n P 2 i U k I + S 6 M K N J C Y m x m 1 T K z R C M b R Y 7 u b C I 3 k F M Y q 6 c z l v 3 m L m f r 1 B 1 t d V c F G t 1 Y 1 J E c M U B c r I 5 q B N k a L O H c M Y Z R w 2 Q p 5 E o Y J B N j b p 7 S F F p X P n h B D v P f Y T 3 L Q F i S h l Z J + v t 7 J U t U A f W f + X Q 2 2 s E 0 Y q x G H 3 G s M j z K Y z z O Y x p k B G C L k 2 X y E a 9 j 7 b H w j L r n J d q 7 g y 4 W o B Z I x A 3 h / 4 A 1 B L A w Q U A A I A C A B M H j h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B 4 4 W 2 9 Y 3 o A A A g A A z R A A A B M A H A B G b 3 J t d W x h c y 9 T Z W N 0 a W 9 u M S 5 t I K I Y A C i g F A A A A A A A A A A A A A A A A A A A A A A A A A A A A O 2 X w W r b Q B C G 7 w a / w 6 J e b B C G Q u m l 5 O D K g e a Q N s Y u P o R Q 1 q t x s n i 1 q + 7 O F g v j d + 8 o i m N F k t s i l Z Z S + S D D j P Y f / Z 9 G 2 p E D g d J o t i j + X 7 8 b D o Y D 9 8 A t x G z J 1 w q + R E a j N e q G a 1 C O X T A F O B w w + i 2 M t w I o c r k T o C a R t x Y 0 r o z d r o 3 Z j s b 7 2 4 8 8 g Y u g Q S a 4 O 9 z m A T r / L i z U X g X R A 9 f 3 e d k s h Y B k H 9 d N l p Z r t z E 2 i Y z y i c 6 T b l S U D v f 7 Y O 6 5 R o l Z E L I r j W / f T P I T D i H b B z N w w s o 0 d 0 V J p D B D 2 O F j 7 r O W y C L j s L 5 s a Z C r e v g D V X Q N Y e v Y j s 2 r 9 Q / j Z 1 f T N A U d k 6 2 5 B 5 u d f E U m W U s N o 3 3 F e P i E f a r A o t T 3 M / g m B b h j + J M Q P i X L K 2 4 1 Z S + / e p k m h P G Y v + b a c 7 X g G 8 C s s j S S V n i J N 9 Z g c b O P i S v t y L P i e Y w u K z W a B E / L 6 E i V V t L S M T w 1 R U x a b u Y F l s J T 9 9 5 L h T M j f H 5 R h W L u Y y M F L 5 e 8 l o 5 6 R l E z G P 9 c a Z G Y L U w V t 4 k 7 j I c D q c 8 w r P d o B V b 7 L q 0 I / a U + 5 T r 7 Q 2 1 a p v z C V 5 3 x u c 5 r D / u c Y k / 9 R L 3 h e W 4 P v E H s n 2 X 9 Q u Z 3 k K 6 9 H j v s d V W p n n L 8 w 7 2 m P e p m v Z 5 3 3 L R 7 d + j o s k x P N 2 4 e g z p N x 2 W h n n D 8 q x N l h 1 n v Z 9 L 9 X Y i b x v U O 8 0 d Z p q c b 1 7 9 7 2 r M t i f y 3 Z L 8 D U E s B A i 0 A F A A C A A g A T B 4 4 W z m I l L q m A A A A 9 g A A A B I A A A A A A A A A A A A A A A A A A A A A A E N v b m Z p Z y 9 Q Y W N r Y W d l L n h t b F B L A Q I t A B Q A A g A I A E w e O F s P y u m r p A A A A O k A A A A T A A A A A A A A A A A A A A A A A P I A A A B b Q 2 9 u d G V u d F 9 U e X B l c 1 0 u e G 1 s U E s B A i 0 A F A A C A A g A T B 4 4 W 2 9 Y 3 o A A A g A A z R A A A B M A A A A A A A A A A A A A A A A A 4 w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H Y A A A A A A A A i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V f Q 2 9 u d H J v b F B h b m V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D b 2 5 0 c m 9 s U G F u Z W x z X z E i I C 8 + P E V u d H J 5 I F R 5 c G U 9 I k Z p b G x l Z E N v b X B s Z X R l U m V z d W x 0 V G 9 X b 3 J r c 2 h l Z X Q i I F Z h b H V l P S J s M S I g L z 4 8 R W 5 0 c n k g V H l w Z T 0 i U X V l c n l J R C I g V m F s d W U 9 I n M 0 Y T Y 3 M 2 V m M i 0 0 M T V l L T R l N m I t O D d j Z C 0 4 M z h i Y 2 J h N D Z i N G E i I C 8 + P E V u d H J 5 I F R 5 c G U 9 I k Z p b G x M Y X N 0 V X B k Y X R l Z C I g V m F s d W U 9 I m Q y M D I 1 L T A 5 L T I z V D E 3 O j U w O j I 1 L j Q z M D c 2 N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d 0 F E Q X d B R C I g L z 4 8 R W 5 0 c n k g V H l w Z T 0 i R m l s b E N v d W 5 0 I i B W Y W x 1 Z T 0 i b D g w I i A v P j x F b n R y e S B U e X B l P S J B Z G R l Z F R v R G F 0 Y U 1 v Z G V s I i B W Y W x 1 Z T 0 i b D A i I C 8 + P E V u d H J 5 I F R 5 c G U 9 I k Z p b G x D b 2 x 1 b W 5 O Y W 1 l c y I g V m F s d W U 9 I n N b J n F 1 b 3 Q 7 U X V h b n R p d H k m c X V v d D s s J n F 1 b 3 Q 7 R G V z Y 3 J p c H R p b 2 4 m c X V v d D s s J n F 1 b 3 Q 7 V W 5 p d C B D b 3 N 0 J n F 1 b 3 Q 7 L C Z x d W 9 0 O 1 R v d G F s J n F 1 b 3 Q 7 L C Z x d W 9 0 O 0 h v d X J z J n F 1 b 3 Q 7 L C Z x d W 9 0 O 0 h y c y B 4 I F F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0 N v b n R y b 2 x Q Y W 5 l b H M v Q X V 0 b 1 J l b W 9 2 Z W R D b 2 x 1 b W 5 z M S 5 7 U X V h b n R p d H k s M H 0 m c X V v d D s s J n F 1 b 3 Q 7 U 2 V j d G l v b j E v V G F i b G V f Q 2 9 u d H J v b F B h b m V s c y 9 B d X R v U m V t b 3 Z l Z E N v b H V t b n M x L n t E Z X N j c m l w d G l v b i w x f S Z x d W 9 0 O y w m c X V v d D t T Z W N 0 a W 9 u M S 9 U Y W J s Z V 9 D b 2 5 0 c m 9 s U G F u Z W x z L 0 F 1 d G 9 S Z W 1 v d m V k Q 2 9 s d W 1 u c z E u e 1 V u a X Q g Q 2 9 z d C w y f S Z x d W 9 0 O y w m c X V v d D t T Z W N 0 a W 9 u M S 9 U Y W J s Z V 9 D b 2 5 0 c m 9 s U G F u Z W x z L 0 F 1 d G 9 S Z W 1 v d m V k Q 2 9 s d W 1 u c z E u e 1 R v d G F s L D N 9 J n F 1 b 3 Q 7 L C Z x d W 9 0 O 1 N l Y 3 R p b 2 4 x L 1 R h Y m x l X 0 N v b n R y b 2 x Q Y W 5 l b H M v Q X V 0 b 1 J l b W 9 2 Z W R D b 2 x 1 b W 5 z M S 5 7 S G 9 1 c n M s N H 0 m c X V v d D s s J n F 1 b 3 Q 7 U 2 V j d G l v b j E v V G F i b G V f Q 2 9 u d H J v b F B h b m V s c y 9 B d X R v U m V t b 3 Z l Z E N v b H V t b n M x L n t I c n M g e C B R d H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V f Q 2 9 u d H J v b F B h b m V s c y 9 B d X R v U m V t b 3 Z l Z E N v b H V t b n M x L n t R d W F u d G l 0 e S w w f S Z x d W 9 0 O y w m c X V v d D t T Z W N 0 a W 9 u M S 9 U Y W J s Z V 9 D b 2 5 0 c m 9 s U G F u Z W x z L 0 F 1 d G 9 S Z W 1 v d m V k Q 2 9 s d W 1 u c z E u e 0 R l c 2 N y a X B 0 a W 9 u L D F 9 J n F 1 b 3 Q 7 L C Z x d W 9 0 O 1 N l Y 3 R p b 2 4 x L 1 R h Y m x l X 0 N v b n R y b 2 x Q Y W 5 l b H M v Q X V 0 b 1 J l b W 9 2 Z W R D b 2 x 1 b W 5 z M S 5 7 V W 5 p d C B D b 3 N 0 L D J 9 J n F 1 b 3 Q 7 L C Z x d W 9 0 O 1 N l Y 3 R p b 2 4 x L 1 R h Y m x l X 0 N v b n R y b 2 x Q Y W 5 l b H M v Q X V 0 b 1 J l b W 9 2 Z W R D b 2 x 1 b W 5 z M S 5 7 V G 9 0 Y W w s M 3 0 m c X V v d D s s J n F 1 b 3 Q 7 U 2 V j d G l v b j E v V G F i b G V f Q 2 9 u d H J v b F B h b m V s c y 9 B d X R v U m V t b 3 Z l Z E N v b H V t b n M x L n t I b 3 V y c y w 0 f S Z x d W 9 0 O y w m c X V v d D t T Z W N 0 a W 9 u M S 9 U Y W J s Z V 9 D b 2 5 0 c m 9 s U G F u Z W x z L 0 F 1 d G 9 S Z W 1 v d m V k Q 2 9 s d W 1 u c z E u e 0 h y c y B 4 I F F 0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f Q 2 9 u d H J v b F B h b m V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D b 2 5 0 c m 9 s U G F u Z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Q W x l c n R p b m d E Z X Z p Y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F 1 Z X J 5 S U Q i I F Z h b H V l P S J z M T R i Z D Z k M G E t Y j Q y N C 0 0 M j E 5 L T g 4 N z g t O W J m N G N k Y W F h M j R j I i A v P j x F b n R y e S B U e X B l P S J G a W x s R X J y b 3 J D b 2 R l I i B W Y W x 1 Z T 0 i c 1 V u a 2 5 v d 2 4 i I C 8 + P E V u d H J 5 I F R 5 c G U 9 I k Z p b G x M Y X N 0 V X B k Y X R l Z C I g V m F s d W U 9 I m Q y M D I 1 L T A 5 L T I z V D E 3 O j U w O j E 2 L j Y 3 M T I w M T l a I i A v P j x F b n R y e S B U e X B l P S J G a W x s Q 2 9 1 b n Q i I F Z h b H V l P S J s N i I g L z 4 8 R W 5 0 c n k g V H l w Z T 0 i R m l s b E N v b H V t b l R 5 c G V z I i B W Y W x 1 Z T 0 i c 0 F 3 Q U R B d 0 1 E I i A v P j x F b n R y e S B U e X B l P S J B Z G R l Z F R v R G F 0 Y U 1 v Z G V s I i B W Y W x 1 Z T 0 i b D A i I C 8 + P E V u d H J 5 I F R 5 c G U 9 I k Z p b G x D b 2 x 1 b W 5 O Y W 1 l c y I g V m F s d W U 9 I n N b J n F 1 b 3 Q 7 U X V h b n R p d H k m c X V v d D s s J n F 1 b 3 Q 7 R G V z Y 3 J p c H R p b 2 4 m c X V v d D s s J n F 1 b 3 Q 7 V W 5 p d C B D b 3 N 0 J n F 1 b 3 Q 7 L C Z x d W 9 0 O 1 R v d G F s J n F 1 b 3 Q 7 L C Z x d W 9 0 O 0 h v d X J z J n F 1 b 3 Q 7 L C Z x d W 9 0 O 0 h y c y B 4 I F F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0 F s Z X J 0 a W 5 n R G V 2 a W N l c y 9 B d X R v U m V t b 3 Z l Z E N v b H V t b n M x L n t R d W F u d G l 0 e S w w f S Z x d W 9 0 O y w m c X V v d D t T Z W N 0 a W 9 u M S 9 U Y W J s Z V 9 B b G V y d G l u Z 0 R l d m l j Z X M v Q X V 0 b 1 J l b W 9 2 Z W R D b 2 x 1 b W 5 z M S 5 7 R G V z Y 3 J p c H R p b 2 4 s M X 0 m c X V v d D s s J n F 1 b 3 Q 7 U 2 V j d G l v b j E v V G F i b G V f Q W x l c n R p b m d E Z X Z p Y 2 V z L 0 F 1 d G 9 S Z W 1 v d m V k Q 2 9 s d W 1 u c z E u e 1 V u a X Q g Q 2 9 z d C w y f S Z x d W 9 0 O y w m c X V v d D t T Z W N 0 a W 9 u M S 9 U Y W J s Z V 9 B b G V y d G l u Z 0 R l d m l j Z X M v Q X V 0 b 1 J l b W 9 2 Z W R D b 2 x 1 b W 5 z M S 5 7 V G 9 0 Y W w s M 3 0 m c X V v d D s s J n F 1 b 3 Q 7 U 2 V j d G l v b j E v V G F i b G V f Q W x l c n R p b m d E Z X Z p Y 2 V z L 0 F 1 d G 9 S Z W 1 v d m V k Q 2 9 s d W 1 u c z E u e 0 h v d X J z L D R 9 J n F 1 b 3 Q 7 L C Z x d W 9 0 O 1 N l Y 3 R p b 2 4 x L 1 R h Y m x l X 0 F s Z X J 0 a W 5 n R G V 2 a W N l c y 9 B d X R v U m V t b 3 Z l Z E N v b H V t b n M x L n t I c n M g e C B R d H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V f Q W x l c n R p b m d E Z X Z p Y 2 V z L 0 F 1 d G 9 S Z W 1 v d m V k Q 2 9 s d W 1 u c z E u e 1 F 1 Y W 5 0 a X R 5 L D B 9 J n F 1 b 3 Q 7 L C Z x d W 9 0 O 1 N l Y 3 R p b 2 4 x L 1 R h Y m x l X 0 F s Z X J 0 a W 5 n R G V 2 a W N l c y 9 B d X R v U m V t b 3 Z l Z E N v b H V t b n M x L n t E Z X N j c m l w d G l v b i w x f S Z x d W 9 0 O y w m c X V v d D t T Z W N 0 a W 9 u M S 9 U Y W J s Z V 9 B b G V y d G l u Z 0 R l d m l j Z X M v Q X V 0 b 1 J l b W 9 2 Z W R D b 2 x 1 b W 5 z M S 5 7 V W 5 p d C B D b 3 N 0 L D J 9 J n F 1 b 3 Q 7 L C Z x d W 9 0 O 1 N l Y 3 R p b 2 4 x L 1 R h Y m x l X 0 F s Z X J 0 a W 5 n R G V 2 a W N l c y 9 B d X R v U m V t b 3 Z l Z E N v b H V t b n M x L n t U b 3 R h b C w z f S Z x d W 9 0 O y w m c X V v d D t T Z W N 0 a W 9 u M S 9 U Y W J s Z V 9 B b G V y d G l u Z 0 R l d m l j Z X M v Q X V 0 b 1 J l b W 9 2 Z W R D b 2 x 1 b W 5 z M S 5 7 S G 9 1 c n M s N H 0 m c X V v d D s s J n F 1 b 3 Q 7 U 2 V j d G l v b j E v V G F i b G V f Q W x l c n R p b m d E Z X Z p Y 2 V z L 0 F 1 d G 9 S Z W 1 v d m V k Q 2 9 s d W 1 u c z E u e 0 h y c y B 4 I F F 0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f Q W x l c n R p b m d E Z X Z p Y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0 F s Z X J 0 a W 5 n R G V 2 a W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0 9 j Y 3 V w Y W 5 0 V 2 F y b m l u Z 0 V x d W l w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R d W V y e U l E I i B W Y W x 1 Z T 0 i c 2 R l Z D g 0 Y z R i L T U 1 Z G U t N D Y y Z C 1 i M j I 4 L T h k M j V i Z j E 4 N G Z i M i I g L z 4 8 R W 5 0 c n k g V H l w Z T 0 i R m l s b E V y c m 9 y Q 2 9 k Z S I g V m F s d W U 9 I n N V b m t u b 3 d u I i A v P j x F b n R y e S B U e X B l P S J G a W x s T G F z d F V w Z G F 0 Z W Q i I F Z h b H V l P S J k M j A y N S 0 w O S 0 y M 1 Q x N z o 1 M D o x N i 4 3 M z U 2 O T c z W i I g L z 4 8 R W 5 0 c n k g V H l w Z T 0 i R m l s b E N v d W 5 0 I i B W Y W x 1 Z T 0 i b D Y i I C 8 + P E V u d H J 5 I F R 5 c G U 9 I k Z p b G x D b 2 x 1 b W 5 U e X B l c y I g V m F s d W U 9 I n N B d 0 F E Q X d N R C I g L z 4 8 R W 5 0 c n k g V H l w Z T 0 i Q W R k Z W R U b 0 R h d G F N b 2 R l b C I g V m F s d W U 9 I m w w I i A v P j x F b n R y e S B U e X B l P S J G a W x s Q 2 9 s d W 1 u T m F t Z X M i I F Z h b H V l P S J z W y Z x d W 9 0 O 1 F 1 Y W 5 0 a X R 5 J n F 1 b 3 Q 7 L C Z x d W 9 0 O 0 R l c 2 N y a X B 0 a W 9 u J n F 1 b 3 Q 7 L C Z x d W 9 0 O 1 V u a X Q g Q 2 9 z d C Z x d W 9 0 O y w m c X V v d D t U b 3 R h b C Z x d W 9 0 O y w m c X V v d D t I b 3 V y c y Z x d W 9 0 O y w m c X V v d D t I c n M g e C B R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V 9 P Y 2 N 1 c G F u d F d h c m 5 p b m d F c X V p c G 1 l b n Q v Q X V 0 b 1 J l b W 9 2 Z W R D b 2 x 1 b W 5 z M S 5 7 U X V h b n R p d H k s M H 0 m c X V v d D s s J n F 1 b 3 Q 7 U 2 V j d G l v b j E v V G F i b G V f T 2 N j d X B h b n R X Y X J u a W 5 n R X F 1 a X B t Z W 5 0 L 0 F 1 d G 9 S Z W 1 v d m V k Q 2 9 s d W 1 u c z E u e 0 R l c 2 N y a X B 0 a W 9 u L D F 9 J n F 1 b 3 Q 7 L C Z x d W 9 0 O 1 N l Y 3 R p b 2 4 x L 1 R h Y m x l X 0 9 j Y 3 V w Y W 5 0 V 2 F y b m l u Z 0 V x d W l w b W V u d C 9 B d X R v U m V t b 3 Z l Z E N v b H V t b n M x L n t V b m l 0 I E N v c 3 Q s M n 0 m c X V v d D s s J n F 1 b 3 Q 7 U 2 V j d G l v b j E v V G F i b G V f T 2 N j d X B h b n R X Y X J u a W 5 n R X F 1 a X B t Z W 5 0 L 0 F 1 d G 9 S Z W 1 v d m V k Q 2 9 s d W 1 u c z E u e 1 R v d G F s L D N 9 J n F 1 b 3 Q 7 L C Z x d W 9 0 O 1 N l Y 3 R p b 2 4 x L 1 R h Y m x l X 0 9 j Y 3 V w Y W 5 0 V 2 F y b m l u Z 0 V x d W l w b W V u d C 9 B d X R v U m V t b 3 Z l Z E N v b H V t b n M x L n t I b 3 V y c y w 0 f S Z x d W 9 0 O y w m c X V v d D t T Z W N 0 a W 9 u M S 9 U Y W J s Z V 9 P Y 2 N 1 c G F u d F d h c m 5 p b m d F c X V p c G 1 l b n Q v Q X V 0 b 1 J l b W 9 2 Z W R D b 2 x 1 b W 5 z M S 5 7 S H J z I H g g U X R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X 0 9 j Y 3 V w Y W 5 0 V 2 F y b m l u Z 0 V x d W l w b W V u d C 9 B d X R v U m V t b 3 Z l Z E N v b H V t b n M x L n t R d W F u d G l 0 e S w w f S Z x d W 9 0 O y w m c X V v d D t T Z W N 0 a W 9 u M S 9 U Y W J s Z V 9 P Y 2 N 1 c G F u d F d h c m 5 p b m d F c X V p c G 1 l b n Q v Q X V 0 b 1 J l b W 9 2 Z W R D b 2 x 1 b W 5 z M S 5 7 R G V z Y 3 J p c H R p b 2 4 s M X 0 m c X V v d D s s J n F 1 b 3 Q 7 U 2 V j d G l v b j E v V G F i b G V f T 2 N j d X B h b n R X Y X J u a W 5 n R X F 1 a X B t Z W 5 0 L 0 F 1 d G 9 S Z W 1 v d m V k Q 2 9 s d W 1 u c z E u e 1 V u a X Q g Q 2 9 z d C w y f S Z x d W 9 0 O y w m c X V v d D t T Z W N 0 a W 9 u M S 9 U Y W J s Z V 9 P Y 2 N 1 c G F u d F d h c m 5 p b m d F c X V p c G 1 l b n Q v Q X V 0 b 1 J l b W 9 2 Z W R D b 2 x 1 b W 5 z M S 5 7 V G 9 0 Y W w s M 3 0 m c X V v d D s s J n F 1 b 3 Q 7 U 2 V j d G l v b j E v V G F i b G V f T 2 N j d X B h b n R X Y X J u a W 5 n R X F 1 a X B t Z W 5 0 L 0 F 1 d G 9 S Z W 1 v d m V k Q 2 9 s d W 1 u c z E u e 0 h v d X J z L D R 9 J n F 1 b 3 Q 7 L C Z x d W 9 0 O 1 N l Y 3 R p b 2 4 x L 1 R h Y m x l X 0 9 j Y 3 V w Y W 5 0 V 2 F y b m l u Z 0 V x d W l w b W V u d C 9 B d X R v U m V t b 3 Z l Z E N v b H V t b n M x L n t I c n M g e C B R d H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X 0 9 j Y 3 V w Y W 5 0 V 2 F y b m l u Z 0 V x d W l w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P Y 2 N 1 c G F u d F d h c m 5 p b m d F c X V p c G 1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N Y W 5 1 Y W x T Y W Z l d H l E Z X Z p Y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F 1 Z X J 5 S U Q i I F Z h b H V l P S J z Z T V m N D M y Y j I t Y j N k Y y 0 0 Z m F j L T g y M W E t Z j Z m O D d j N T N l M G R k I i A v P j x F b n R y e S B U e X B l P S J G a W x s R X J y b 3 J D b 2 R l I i B W Y W x 1 Z T 0 i c 1 V u a 2 5 v d 2 4 i I C 8 + P E V u d H J 5 I F R 5 c G U 9 I k Z p b G x M Y X N 0 V X B k Y X R l Z C I g V m F s d W U 9 I m Q y M D I 1 L T A 5 L T I z V D E 3 O j U w O j E 2 L j c z N T Y 5 N z N a I i A v P j x F b n R y e S B U e X B l P S J G a W x s Q 2 9 1 b n Q i I F Z h b H V l P S J s N i I g L z 4 8 R W 5 0 c n k g V H l w Z T 0 i R m l s b E N v b H V t b l R 5 c G V z I i B W Y W x 1 Z T 0 i c 0 F 3 Q U R B d 0 F E I i A v P j x F b n R y e S B U e X B l P S J B Z G R l Z F R v R G F 0 Y U 1 v Z G V s I i B W Y W x 1 Z T 0 i b D A i I C 8 + P E V u d H J 5 I F R 5 c G U 9 I k Z p b G x D b 2 x 1 b W 5 O Y W 1 l c y I g V m F s d W U 9 I n N b J n F 1 b 3 Q 7 U X V h b n R p d H k m c X V v d D s s J n F 1 b 3 Q 7 R G V z Y 3 J p c H R p b 2 4 m c X V v d D s s J n F 1 b 3 Q 7 V W 5 p d C B D b 3 N 0 J n F 1 b 3 Q 7 L C Z x d W 9 0 O 1 R v d G F s J n F 1 b 3 Q 7 L C Z x d W 9 0 O 0 h v d X J z J n F 1 b 3 Q 7 L C Z x d W 9 0 O 0 h y c y B 4 I F F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0 1 h b n V h b F N h Z m V 0 e U R l d m l j Z X M v Q X V 0 b 1 J l b W 9 2 Z W R D b 2 x 1 b W 5 z M S 5 7 U X V h b n R p d H k s M H 0 m c X V v d D s s J n F 1 b 3 Q 7 U 2 V j d G l v b j E v V G F i b G V f T W F u d W F s U 2 F m Z X R 5 R G V 2 a W N l c y 9 B d X R v U m V t b 3 Z l Z E N v b H V t b n M x L n t E Z X N j c m l w d G l v b i w x f S Z x d W 9 0 O y w m c X V v d D t T Z W N 0 a W 9 u M S 9 U Y W J s Z V 9 N Y W 5 1 Y W x T Y W Z l d H l E Z X Z p Y 2 V z L 0 F 1 d G 9 S Z W 1 v d m V k Q 2 9 s d W 1 u c z E u e 1 V u a X Q g Q 2 9 z d C w y f S Z x d W 9 0 O y w m c X V v d D t T Z W N 0 a W 9 u M S 9 U Y W J s Z V 9 N Y W 5 1 Y W x T Y W Z l d H l E Z X Z p Y 2 V z L 0 F 1 d G 9 S Z W 1 v d m V k Q 2 9 s d W 1 u c z E u e 1 R v d G F s L D N 9 J n F 1 b 3 Q 7 L C Z x d W 9 0 O 1 N l Y 3 R p b 2 4 x L 1 R h Y m x l X 0 1 h b n V h b F N h Z m V 0 e U R l d m l j Z X M v Q X V 0 b 1 J l b W 9 2 Z W R D b 2 x 1 b W 5 z M S 5 7 S G 9 1 c n M s N H 0 m c X V v d D s s J n F 1 b 3 Q 7 U 2 V j d G l v b j E v V G F i b G V f T W F u d W F s U 2 F m Z X R 5 R G V 2 a W N l c y 9 B d X R v U m V t b 3 Z l Z E N v b H V t b n M x L n t I c n M g e C B R d H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V f T W F u d W F s U 2 F m Z X R 5 R G V 2 a W N l c y 9 B d X R v U m V t b 3 Z l Z E N v b H V t b n M x L n t R d W F u d G l 0 e S w w f S Z x d W 9 0 O y w m c X V v d D t T Z W N 0 a W 9 u M S 9 U Y W J s Z V 9 N Y W 5 1 Y W x T Y W Z l d H l E Z X Z p Y 2 V z L 0 F 1 d G 9 S Z W 1 v d m V k Q 2 9 s d W 1 u c z E u e 0 R l c 2 N y a X B 0 a W 9 u L D F 9 J n F 1 b 3 Q 7 L C Z x d W 9 0 O 1 N l Y 3 R p b 2 4 x L 1 R h Y m x l X 0 1 h b n V h b F N h Z m V 0 e U R l d m l j Z X M v Q X V 0 b 1 J l b W 9 2 Z W R D b 2 x 1 b W 5 z M S 5 7 V W 5 p d C B D b 3 N 0 L D J 9 J n F 1 b 3 Q 7 L C Z x d W 9 0 O 1 N l Y 3 R p b 2 4 x L 1 R h Y m x l X 0 1 h b n V h b F N h Z m V 0 e U R l d m l j Z X M v Q X V 0 b 1 J l b W 9 2 Z W R D b 2 x 1 b W 5 z M S 5 7 V G 9 0 Y W w s M 3 0 m c X V v d D s s J n F 1 b 3 Q 7 U 2 V j d G l v b j E v V G F i b G V f T W F u d W F s U 2 F m Z X R 5 R G V 2 a W N l c y 9 B d X R v U m V t b 3 Z l Z E N v b H V t b n M x L n t I b 3 V y c y w 0 f S Z x d W 9 0 O y w m c X V v d D t T Z W N 0 a W 9 u M S 9 U Y W J s Z V 9 N Y W 5 1 Y W x T Y W Z l d H l E Z X Z p Y 2 V z L 0 F 1 d G 9 S Z W 1 v d m V k Q 2 9 s d W 1 u c z E u e 0 h y c y B 4 I F F 0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f T W F u d W F s U 2 F m Z X R 5 R G V 2 a W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N Y W 5 1 Y W x T Y W Z l d H l E Z X Z p Y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Q 2 l y Y 3 V p d F B y b 3 R l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N j N z k y Y T M w N i 0 2 N W J h L T Q 0 Z j g t O T B i O S 1 i N j U 1 M D k x O T d l M T M i I C 8 + P E V u d H J 5 I F R 5 c G U 9 I k Z p b G x F c n J v c k N v Z G U i I F Z h b H V l P S J z V W 5 r b m 9 3 b i I g L z 4 8 R W 5 0 c n k g V H l w Z T 0 i R m l s b E x h c 3 R V c G R h d G V k I i B W Y W x 1 Z T 0 i Z D I w M j U t M D k t M j N U M T c 6 N T A 6 M T Y u N z M 1 N j k 3 M 1 o i I C 8 + P E V u d H J 5 I F R 5 c G U 9 I k Z p b G x D b 3 V u d C I g V m F s d W U 9 I m w 2 I i A v P j x F b n R y e S B U e X B l P S J G a W x s Q 2 9 s d W 1 u V H l w Z X M i I F Z h b H V l P S J z Q X d B R E F 3 Q U Q i I C 8 + P E V u d H J 5 I F R 5 c G U 9 I k F k Z G V k V G 9 E Y X R h T W 9 k Z W w i I F Z h b H V l P S J s M C I g L z 4 8 R W 5 0 c n k g V H l w Z T 0 i R m l s b E N v b H V t b k 5 h b W V z I i B W Y W x 1 Z T 0 i c 1 s m c X V v d D t R d W F u d G l 0 e S Z x d W 9 0 O y w m c X V v d D t E Z X N j c m l w d G l v b i Z x d W 9 0 O y w m c X V v d D t V b m l 0 I E N v c 3 Q m c X V v d D s s J n F 1 b 3 Q 7 V G 9 0 Y W w m c X V v d D s s J n F 1 b 3 Q 7 S G 9 1 c n M m c X V v d D s s J n F 1 b 3 Q 7 S H J z I H g g U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Q 2 l y Y 3 V p d F B y b 3 R l Y 3 R p b 2 4 v Q X V 0 b 1 J l b W 9 2 Z W R D b 2 x 1 b W 5 z M S 5 7 U X V h b n R p d H k s M H 0 m c X V v d D s s J n F 1 b 3 Q 7 U 2 V j d G l v b j E v V G F i b G V f Q 2 l y Y 3 V p d F B y b 3 R l Y 3 R p b 2 4 v Q X V 0 b 1 J l b W 9 2 Z W R D b 2 x 1 b W 5 z M S 5 7 R G V z Y 3 J p c H R p b 2 4 s M X 0 m c X V v d D s s J n F 1 b 3 Q 7 U 2 V j d G l v b j E v V G F i b G V f Q 2 l y Y 3 V p d F B y b 3 R l Y 3 R p b 2 4 v Q X V 0 b 1 J l b W 9 2 Z W R D b 2 x 1 b W 5 z M S 5 7 V W 5 p d C B D b 3 N 0 L D J 9 J n F 1 b 3 Q 7 L C Z x d W 9 0 O 1 N l Y 3 R p b 2 4 x L 1 R h Y m x l X 0 N p c m N 1 a X R Q c m 9 0 Z W N 0 a W 9 u L 0 F 1 d G 9 S Z W 1 v d m V k Q 2 9 s d W 1 u c z E u e 1 R v d G F s L D N 9 J n F 1 b 3 Q 7 L C Z x d W 9 0 O 1 N l Y 3 R p b 2 4 x L 1 R h Y m x l X 0 N p c m N 1 a X R Q c m 9 0 Z W N 0 a W 9 u L 0 F 1 d G 9 S Z W 1 v d m V k Q 2 9 s d W 1 u c z E u e 0 h v d X J z L D R 9 J n F 1 b 3 Q 7 L C Z x d W 9 0 O 1 N l Y 3 R p b 2 4 x L 1 R h Y m x l X 0 N p c m N 1 a X R Q c m 9 0 Z W N 0 a W 9 u L 0 F 1 d G 9 S Z W 1 v d m V k Q 2 9 s d W 1 u c z E u e 0 h y c y B 4 I F F 0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V 9 D a X J j d W l 0 U H J v d G V j d G l v b i 9 B d X R v U m V t b 3 Z l Z E N v b H V t b n M x L n t R d W F u d G l 0 e S w w f S Z x d W 9 0 O y w m c X V v d D t T Z W N 0 a W 9 u M S 9 U Y W J s Z V 9 D a X J j d W l 0 U H J v d G V j d G l v b i 9 B d X R v U m V t b 3 Z l Z E N v b H V t b n M x L n t E Z X N j c m l w d G l v b i w x f S Z x d W 9 0 O y w m c X V v d D t T Z W N 0 a W 9 u M S 9 U Y W J s Z V 9 D a X J j d W l 0 U H J v d G V j d G l v b i 9 B d X R v U m V t b 3 Z l Z E N v b H V t b n M x L n t V b m l 0 I E N v c 3 Q s M n 0 m c X V v d D s s J n F 1 b 3 Q 7 U 2 V j d G l v b j E v V G F i b G V f Q 2 l y Y 3 V p d F B y b 3 R l Y 3 R p b 2 4 v Q X V 0 b 1 J l b W 9 2 Z W R D b 2 x 1 b W 5 z M S 5 7 V G 9 0 Y W w s M 3 0 m c X V v d D s s J n F 1 b 3 Q 7 U 2 V j d G l v b j E v V G F i b G V f Q 2 l y Y 3 V p d F B y b 3 R l Y 3 R p b 2 4 v Q X V 0 b 1 J l b W 9 2 Z W R D b 2 x 1 b W 5 z M S 5 7 S G 9 1 c n M s N H 0 m c X V v d D s s J n F 1 b 3 Q 7 U 2 V j d G l v b j E v V G F i b G V f Q 2 l y Y 3 V p d F B y b 3 R l Y 3 R p b 2 4 v Q X V 0 b 1 J l b W 9 2 Z W R D b 2 x 1 b W 5 z M S 5 7 S H J z I H g g U X R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9 D a X J j d W l 0 U H J v d G V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D a X J j d W l 0 U H J v d G V j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0 l u c 3 R h b G x h d G l v b k N v b X B v b m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N j M D d k Y T U x Y i 0 y N D c 1 L T Q x Z T U t O T Y 5 Y y 0 z Y m Z m O T A 1 Y T A x Z m I i I C 8 + P E V u d H J 5 I F R 5 c G U 9 I k Z p b G x F c n J v c k N v Z G U i I F Z h b H V l P S J z V W 5 r b m 9 3 b i I g L z 4 8 R W 5 0 c n k g V H l w Z T 0 i R m l s b E x h c 3 R V c G R h d G V k I i B W Y W x 1 Z T 0 i Z D I w M j U t M D k t M j N U M T c 6 N T A 6 M T Y u N z M 1 N j k 3 M 1 o i I C 8 + P E V u d H J 5 I F R 5 c G U 9 I k Z p b G x D b 3 V u d C I g V m F s d W U 9 I m w 2 I i A v P j x F b n R y e S B U e X B l P S J G a W x s Q 2 9 s d W 1 u V H l w Z X M i I F Z h b H V l P S J z Q X d B R E F 3 Q U Q i I C 8 + P E V u d H J 5 I F R 5 c G U 9 I k F k Z G V k V G 9 E Y X R h T W 9 k Z W w i I F Z h b H V l P S J s M C I g L z 4 8 R W 5 0 c n k g V H l w Z T 0 i R m l s b E N v b H V t b k 5 h b W V z I i B W Y W x 1 Z T 0 i c 1 s m c X V v d D t R d W F u d G l 0 e S Z x d W 9 0 O y w m c X V v d D t E Z X N j c m l w d G l v b i Z x d W 9 0 O y w m c X V v d D t V b m l 0 I E N v c 3 Q m c X V v d D s s J n F 1 b 3 Q 7 V G 9 0 Y W w m c X V v d D s s J n F 1 b 3 Q 7 S G 9 1 c n M m c X V v d D s s J n F 1 b 3 Q 7 S H J z I H g g U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S W 5 z d G F s b G F 0 a W 9 u Q 2 9 t c G 9 u Z W 5 0 c y 9 B d X R v U m V t b 3 Z l Z E N v b H V t b n M x L n t R d W F u d G l 0 e S w w f S Z x d W 9 0 O y w m c X V v d D t T Z W N 0 a W 9 u M S 9 U Y W J s Z V 9 J b n N 0 Y W x s Y X R p b 2 5 D b 2 1 w b 2 5 l b n R z L 0 F 1 d G 9 S Z W 1 v d m V k Q 2 9 s d W 1 u c z E u e 0 R l c 2 N y a X B 0 a W 9 u L D F 9 J n F 1 b 3 Q 7 L C Z x d W 9 0 O 1 N l Y 3 R p b 2 4 x L 1 R h Y m x l X 0 l u c 3 R h b G x h d G l v b k N v b X B v b m V u d H M v Q X V 0 b 1 J l b W 9 2 Z W R D b 2 x 1 b W 5 z M S 5 7 V W 5 p d C B D b 3 N 0 L D J 9 J n F 1 b 3 Q 7 L C Z x d W 9 0 O 1 N l Y 3 R p b 2 4 x L 1 R h Y m x l X 0 l u c 3 R h b G x h d G l v b k N v b X B v b m V u d H M v Q X V 0 b 1 J l b W 9 2 Z W R D b 2 x 1 b W 5 z M S 5 7 V G 9 0 Y W w s M 3 0 m c X V v d D s s J n F 1 b 3 Q 7 U 2 V j d G l v b j E v V G F i b G V f S W 5 z d G F s b G F 0 a W 9 u Q 2 9 t c G 9 u Z W 5 0 c y 9 B d X R v U m V t b 3 Z l Z E N v b H V t b n M x L n t I b 3 V y c y w 0 f S Z x d W 9 0 O y w m c X V v d D t T Z W N 0 a W 9 u M S 9 U Y W J s Z V 9 J b n N 0 Y W x s Y X R p b 2 5 D b 2 1 w b 2 5 l b n R z L 0 F 1 d G 9 S Z W 1 v d m V k Q 2 9 s d W 1 u c z E u e 0 h y c y B 4 I F F 0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V 9 J b n N 0 Y W x s Y X R p b 2 5 D b 2 1 w b 2 5 l b n R z L 0 F 1 d G 9 S Z W 1 v d m V k Q 2 9 s d W 1 u c z E u e 1 F 1 Y W 5 0 a X R 5 L D B 9 J n F 1 b 3 Q 7 L C Z x d W 9 0 O 1 N l Y 3 R p b 2 4 x L 1 R h Y m x l X 0 l u c 3 R h b G x h d G l v b k N v b X B v b m V u d H M v Q X V 0 b 1 J l b W 9 2 Z W R D b 2 x 1 b W 5 z M S 5 7 R G V z Y 3 J p c H R p b 2 4 s M X 0 m c X V v d D s s J n F 1 b 3 Q 7 U 2 V j d G l v b j E v V G F i b G V f S W 5 z d G F s b G F 0 a W 9 u Q 2 9 t c G 9 u Z W 5 0 c y 9 B d X R v U m V t b 3 Z l Z E N v b H V t b n M x L n t V b m l 0 I E N v c 3 Q s M n 0 m c X V v d D s s J n F 1 b 3 Q 7 U 2 V j d G l v b j E v V G F i b G V f S W 5 z d G F s b G F 0 a W 9 u Q 2 9 t c G 9 u Z W 5 0 c y 9 B d X R v U m V t b 3 Z l Z E N v b H V t b n M x L n t U b 3 R h b C w z f S Z x d W 9 0 O y w m c X V v d D t T Z W N 0 a W 9 u M S 9 U Y W J s Z V 9 J b n N 0 Y W x s Y X R p b 2 5 D b 2 1 w b 2 5 l b n R z L 0 F 1 d G 9 S Z W 1 v d m V k Q 2 9 s d W 1 u c z E u e 0 h v d X J z L D R 9 J n F 1 b 3 Q 7 L C Z x d W 9 0 O 1 N l Y 3 R p b 2 4 x L 1 R h Y m x l X 0 l u c 3 R h b G x h d G l v b k N v b X B v b m V u d H M v Q X V 0 b 1 J l b W 9 2 Z W R D b 2 x 1 b W 5 z M S 5 7 S H J z I H g g U X R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9 J b n N 0 Y W x s Y X R p b 2 5 D b 2 1 w b 2 5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0 l u c 3 R h b G x h d G l v b k N v b X B v b m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D Y W J s a W 5 n V 2 l y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F 1 Z X J 5 S U Q i I F Z h b H V l P S J z Z T h k N G J l M D k t N D E 5 Y i 0 0 M m V l L W J l Z T c t Z G I w Y W N i N D R l M z A x I i A v P j x F b n R y e S B U e X B l P S J G a W x s R X J y b 3 J D b 2 R l I i B W Y W x 1 Z T 0 i c 1 V u a 2 5 v d 2 4 i I C 8 + P E V u d H J 5 I F R 5 c G U 9 I k Z p b G x M Y X N 0 V X B k Y X R l Z C I g V m F s d W U 9 I m Q y M D I 1 L T A 5 L T I z V D E 3 O j U w O j E 2 L j c 1 M T M x O D l a I i A v P j x F b n R y e S B U e X B l P S J G a W x s Q 2 9 1 b n Q i I F Z h b H V l P S J s N i I g L z 4 8 R W 5 0 c n k g V H l w Z T 0 i R m l s b E N v b H V t b l R 5 c G V z I i B W Y W x 1 Z T 0 i c 0 F 3 Q U R B d 0 F E I i A v P j x F b n R y e S B U e X B l P S J B Z G R l Z F R v R G F 0 Y U 1 v Z G V s I i B W Y W x 1 Z T 0 i b D A i I C 8 + P E V u d H J 5 I F R 5 c G U 9 I k Z p b G x D b 2 x 1 b W 5 O Y W 1 l c y I g V m F s d W U 9 I n N b J n F 1 b 3 Q 7 U X V h b n R p d H k m c X V v d D s s J n F 1 b 3 Q 7 R G V z Y 3 J p c H R p b 2 4 m c X V v d D s s J n F 1 b 3 Q 7 V W 5 p d C B D b 3 N 0 J n F 1 b 3 Q 7 L C Z x d W 9 0 O 1 R v d G F s J n F 1 b 3 Q 7 L C Z x d W 9 0 O 0 h v d X J z J n F 1 b 3 Q 7 L C Z x d W 9 0 O 0 h y c y B 4 I F F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0 N h Y m x p b m d X a X J p b m c v Q X V 0 b 1 J l b W 9 2 Z W R D b 2 x 1 b W 5 z M S 5 7 U X V h b n R p d H k s M H 0 m c X V v d D s s J n F 1 b 3 Q 7 U 2 V j d G l v b j E v V G F i b G V f Q 2 F i b G l u Z 1 d p c m l u Z y 9 B d X R v U m V t b 3 Z l Z E N v b H V t b n M x L n t E Z X N j c m l w d G l v b i w x f S Z x d W 9 0 O y w m c X V v d D t T Z W N 0 a W 9 u M S 9 U Y W J s Z V 9 D Y W J s a W 5 n V 2 l y a W 5 n L 0 F 1 d G 9 S Z W 1 v d m V k Q 2 9 s d W 1 u c z E u e 1 V u a X Q g Q 2 9 z d C w y f S Z x d W 9 0 O y w m c X V v d D t T Z W N 0 a W 9 u M S 9 U Y W J s Z V 9 D Y W J s a W 5 n V 2 l y a W 5 n L 0 F 1 d G 9 S Z W 1 v d m V k Q 2 9 s d W 1 u c z E u e 1 R v d G F s L D N 9 J n F 1 b 3 Q 7 L C Z x d W 9 0 O 1 N l Y 3 R p b 2 4 x L 1 R h Y m x l X 0 N h Y m x p b m d X a X J p b m c v Q X V 0 b 1 J l b W 9 2 Z W R D b 2 x 1 b W 5 z M S 5 7 S G 9 1 c n M s N H 0 m c X V v d D s s J n F 1 b 3 Q 7 U 2 V j d G l v b j E v V G F i b G V f Q 2 F i b G l u Z 1 d p c m l u Z y 9 B d X R v U m V t b 3 Z l Z E N v b H V t b n M x L n t I c n M g e C B R d H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V f Q 2 F i b G l u Z 1 d p c m l u Z y 9 B d X R v U m V t b 3 Z l Z E N v b H V t b n M x L n t R d W F u d G l 0 e S w w f S Z x d W 9 0 O y w m c X V v d D t T Z W N 0 a W 9 u M S 9 U Y W J s Z V 9 D Y W J s a W 5 n V 2 l y a W 5 n L 0 F 1 d G 9 S Z W 1 v d m V k Q 2 9 s d W 1 u c z E u e 0 R l c 2 N y a X B 0 a W 9 u L D F 9 J n F 1 b 3 Q 7 L C Z x d W 9 0 O 1 N l Y 3 R p b 2 4 x L 1 R h Y m x l X 0 N h Y m x p b m d X a X J p b m c v Q X V 0 b 1 J l b W 9 2 Z W R D b 2 x 1 b W 5 z M S 5 7 V W 5 p d C B D b 3 N 0 L D J 9 J n F 1 b 3 Q 7 L C Z x d W 9 0 O 1 N l Y 3 R p b 2 4 x L 1 R h Y m x l X 0 N h Y m x p b m d X a X J p b m c v Q X V 0 b 1 J l b W 9 2 Z W R D b 2 x 1 b W 5 z M S 5 7 V G 9 0 Y W w s M 3 0 m c X V v d D s s J n F 1 b 3 Q 7 U 2 V j d G l v b j E v V G F i b G V f Q 2 F i b G l u Z 1 d p c m l u Z y 9 B d X R v U m V t b 3 Z l Z E N v b H V t b n M x L n t I b 3 V y c y w 0 f S Z x d W 9 0 O y w m c X V v d D t T Z W N 0 a W 9 u M S 9 U Y W J s Z V 9 D Y W J s a W 5 n V 2 l y a W 5 n L 0 F 1 d G 9 S Z W 1 v d m V k Q 2 9 s d W 1 u c z E u e 0 h y c y B 4 I F F 0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f Q 2 F i b G l u Z 1 d p c m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D Y W J s a W 5 n V 2 l y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Q 2 9 u Z H V p d H N E d W N 0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F 1 Z X J 5 S U Q i I F Z h b H V l P S J z Y W R m M z U 1 Z T A t N z M x O C 0 0 M z k 2 L W E x N W Y t M D E 4 Z W J h M 2 Q y M z h k I i A v P j x F b n R y e S B U e X B l P S J G a W x s R X J y b 3 J D b 2 R l I i B W Y W x 1 Z T 0 i c 1 V u a 2 5 v d 2 4 i I C 8 + P E V u d H J 5 I F R 5 c G U 9 I k Z p b G x M Y X N 0 V X B k Y X R l Z C I g V m F s d W U 9 I m Q y M D I 1 L T A 5 L T I z V D E 3 O j U w O j E 2 L j c 1 M T M x O D l a I i A v P j x F b n R y e S B U e X B l P S J G a W x s Q 2 9 1 b n Q i I F Z h b H V l P S J s N i I g L z 4 8 R W 5 0 c n k g V H l w Z T 0 i R m l s b E N v b H V t b l R 5 c G V z I i B W Y W x 1 Z T 0 i c 0 F 3 Q U R B d 0 F E I i A v P j x F b n R y e S B U e X B l P S J B Z G R l Z F R v R G F 0 Y U 1 v Z G V s I i B W Y W x 1 Z T 0 i b D A i I C 8 + P E V u d H J 5 I F R 5 c G U 9 I k Z p b G x D b 2 x 1 b W 5 O Y W 1 l c y I g V m F s d W U 9 I n N b J n F 1 b 3 Q 7 U X V h b n R p d H k m c X V v d D s s J n F 1 b 3 Q 7 R G V z Y 3 J p c H R p b 2 4 m c X V v d D s s J n F 1 b 3 Q 7 V W 5 p d C B D b 3 N 0 J n F 1 b 3 Q 7 L C Z x d W 9 0 O 1 R v d G F s J n F 1 b 3 Q 7 L C Z x d W 9 0 O 0 h v d X J z J n F 1 b 3 Q 7 L C Z x d W 9 0 O 0 h y c y B 4 I F F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0 N v b m R 1 a X R z R H V j d G l u Z y 9 B d X R v U m V t b 3 Z l Z E N v b H V t b n M x L n t R d W F u d G l 0 e S w w f S Z x d W 9 0 O y w m c X V v d D t T Z W N 0 a W 9 u M S 9 U Y W J s Z V 9 D b 2 5 k d W l 0 c 0 R 1 Y 3 R p b m c v Q X V 0 b 1 J l b W 9 2 Z W R D b 2 x 1 b W 5 z M S 5 7 R G V z Y 3 J p c H R p b 2 4 s M X 0 m c X V v d D s s J n F 1 b 3 Q 7 U 2 V j d G l v b j E v V G F i b G V f Q 2 9 u Z H V p d H N E d W N 0 a W 5 n L 0 F 1 d G 9 S Z W 1 v d m V k Q 2 9 s d W 1 u c z E u e 1 V u a X Q g Q 2 9 z d C w y f S Z x d W 9 0 O y w m c X V v d D t T Z W N 0 a W 9 u M S 9 U Y W J s Z V 9 D b 2 5 k d W l 0 c 0 R 1 Y 3 R p b m c v Q X V 0 b 1 J l b W 9 2 Z W R D b 2 x 1 b W 5 z M S 5 7 V G 9 0 Y W w s M 3 0 m c X V v d D s s J n F 1 b 3 Q 7 U 2 V j d G l v b j E v V G F i b G V f Q 2 9 u Z H V p d H N E d W N 0 a W 5 n L 0 F 1 d G 9 S Z W 1 v d m V k Q 2 9 s d W 1 u c z E u e 0 h v d X J z L D R 9 J n F 1 b 3 Q 7 L C Z x d W 9 0 O 1 N l Y 3 R p b 2 4 x L 1 R h Y m x l X 0 N v b m R 1 a X R z R H V j d G l u Z y 9 B d X R v U m V t b 3 Z l Z E N v b H V t b n M x L n t I c n M g e C B R d H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V f Q 2 9 u Z H V p d H N E d W N 0 a W 5 n L 0 F 1 d G 9 S Z W 1 v d m V k Q 2 9 s d W 1 u c z E u e 1 F 1 Y W 5 0 a X R 5 L D B 9 J n F 1 b 3 Q 7 L C Z x d W 9 0 O 1 N l Y 3 R p b 2 4 x L 1 R h Y m x l X 0 N v b m R 1 a X R z R H V j d G l u Z y 9 B d X R v U m V t b 3 Z l Z E N v b H V t b n M x L n t E Z X N j c m l w d G l v b i w x f S Z x d W 9 0 O y w m c X V v d D t T Z W N 0 a W 9 u M S 9 U Y W J s Z V 9 D b 2 5 k d W l 0 c 0 R 1 Y 3 R p b m c v Q X V 0 b 1 J l b W 9 2 Z W R D b 2 x 1 b W 5 z M S 5 7 V W 5 p d C B D b 3 N 0 L D J 9 J n F 1 b 3 Q 7 L C Z x d W 9 0 O 1 N l Y 3 R p b 2 4 x L 1 R h Y m x l X 0 N v b m R 1 a X R z R H V j d G l u Z y 9 B d X R v U m V t b 3 Z l Z E N v b H V t b n M x L n t U b 3 R h b C w z f S Z x d W 9 0 O y w m c X V v d D t T Z W N 0 a W 9 u M S 9 U Y W J s Z V 9 D b 2 5 k d W l 0 c 0 R 1 Y 3 R p b m c v Q X V 0 b 1 J l b W 9 2 Z W R D b 2 x 1 b W 5 z M S 5 7 S G 9 1 c n M s N H 0 m c X V v d D s s J n F 1 b 3 Q 7 U 2 V j d G l v b j E v V G F i b G V f Q 2 9 u Z H V p d H N E d W N 0 a W 5 n L 0 F 1 d G 9 S Z W 1 v d m V k Q 2 9 s d W 1 u c z E u e 0 h y c y B 4 I F F 0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f Q 2 9 u Z H V p d H N E d W N 0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0 N v b m R 1 a X R z R H V j d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0 F z Q n V p b H R E b 2 N 1 b W V u d G F 0 a W 9 u Q 2 V y d G l m a W N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R d W V y e U l E I i B W Y W x 1 Z T 0 i c 2 U x Z T A z O T Y 0 L W I 3 O T U t N D M 5 O S 1 h O T E 3 L W N l Y T Q x M D B i N j B l N y I g L z 4 8 R W 5 0 c n k g V H l w Z T 0 i R m l s b E V y c m 9 y Q 2 9 k Z S I g V m F s d W U 9 I n N V b m t u b 3 d u I i A v P j x F b n R y e S B U e X B l P S J G a W x s T G F z d F V w Z G F 0 Z W Q i I F Z h b H V l P S J k M j A y N S 0 w O S 0 y M 1 Q x N z o 1 M D o x N i 4 3 N T E z M T g 5 W i I g L z 4 8 R W 5 0 c n k g V H l w Z T 0 i R m l s b E N v d W 5 0 I i B W Y W x 1 Z T 0 i b D Y i I C 8 + P E V u d H J 5 I F R 5 c G U 9 I k Z p b G x D b 2 x 1 b W 5 U e X B l c y I g V m F s d W U 9 I n N B d 0 F E Q X d B R C I g L z 4 8 R W 5 0 c n k g V H l w Z T 0 i Q W R k Z W R U b 0 R h d G F N b 2 R l b C I g V m F s d W U 9 I m w w I i A v P j x F b n R y e S B U e X B l P S J G a W x s Q 2 9 s d W 1 u T m F t Z X M i I F Z h b H V l P S J z W y Z x d W 9 0 O 1 F 1 Y W 5 0 a X R 5 J n F 1 b 3 Q 7 L C Z x d W 9 0 O 0 R l c 2 N y a X B 0 a W 9 u J n F 1 b 3 Q 7 L C Z x d W 9 0 O 1 V u a X Q g Q 2 9 z d C Z x d W 9 0 O y w m c X V v d D t U b 3 R h b C Z x d W 9 0 O y w m c X V v d D t I b 3 V y c y Z x d W 9 0 O y w m c X V v d D t I c n M g e C B R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V 9 B c 0 J 1 a W x 0 R G 9 j d W 1 l b n R h d G l v b k N l c n R p Z m l j Y X R p b 2 4 v Q X V 0 b 1 J l b W 9 2 Z W R D b 2 x 1 b W 5 z M S 5 7 U X V h b n R p d H k s M H 0 m c X V v d D s s J n F 1 b 3 Q 7 U 2 V j d G l v b j E v V G F i b G V f Q X N C d W l s d E R v Y 3 V t Z W 5 0 Y X R p b 2 5 D Z X J 0 a W Z p Y 2 F 0 a W 9 u L 0 F 1 d G 9 S Z W 1 v d m V k Q 2 9 s d W 1 u c z E u e 0 R l c 2 N y a X B 0 a W 9 u L D F 9 J n F 1 b 3 Q 7 L C Z x d W 9 0 O 1 N l Y 3 R p b 2 4 x L 1 R h Y m x l X 0 F z Q n V p b H R E b 2 N 1 b W V u d G F 0 a W 9 u Q 2 V y d G l m a W N h d G l v b i 9 B d X R v U m V t b 3 Z l Z E N v b H V t b n M x L n t V b m l 0 I E N v c 3 Q s M n 0 m c X V v d D s s J n F 1 b 3 Q 7 U 2 V j d G l v b j E v V G F i b G V f Q X N C d W l s d E R v Y 3 V t Z W 5 0 Y X R p b 2 5 D Z X J 0 a W Z p Y 2 F 0 a W 9 u L 0 F 1 d G 9 S Z W 1 v d m V k Q 2 9 s d W 1 u c z E u e 1 R v d G F s L D N 9 J n F 1 b 3 Q 7 L C Z x d W 9 0 O 1 N l Y 3 R p b 2 4 x L 1 R h Y m x l X 0 F z Q n V p b H R E b 2 N 1 b W V u d G F 0 a W 9 u Q 2 V y d G l m a W N h d G l v b i 9 B d X R v U m V t b 3 Z l Z E N v b H V t b n M x L n t I b 3 V y c y w 0 f S Z x d W 9 0 O y w m c X V v d D t T Z W N 0 a W 9 u M S 9 U Y W J s Z V 9 B c 0 J 1 a W x 0 R G 9 j d W 1 l b n R h d G l v b k N l c n R p Z m l j Y X R p b 2 4 v Q X V 0 b 1 J l b W 9 2 Z W R D b 2 x 1 b W 5 z M S 5 7 S H J z I H g g U X R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X 0 F z Q n V p b H R E b 2 N 1 b W V u d G F 0 a W 9 u Q 2 V y d G l m a W N h d G l v b i 9 B d X R v U m V t b 3 Z l Z E N v b H V t b n M x L n t R d W F u d G l 0 e S w w f S Z x d W 9 0 O y w m c X V v d D t T Z W N 0 a W 9 u M S 9 U Y W J s Z V 9 B c 0 J 1 a W x 0 R G 9 j d W 1 l b n R h d G l v b k N l c n R p Z m l j Y X R p b 2 4 v Q X V 0 b 1 J l b W 9 2 Z W R D b 2 x 1 b W 5 z M S 5 7 R G V z Y 3 J p c H R p b 2 4 s M X 0 m c X V v d D s s J n F 1 b 3 Q 7 U 2 V j d G l v b j E v V G F i b G V f Q X N C d W l s d E R v Y 3 V t Z W 5 0 Y X R p b 2 5 D Z X J 0 a W Z p Y 2 F 0 a W 9 u L 0 F 1 d G 9 S Z W 1 v d m V k Q 2 9 s d W 1 u c z E u e 1 V u a X Q g Q 2 9 z d C w y f S Z x d W 9 0 O y w m c X V v d D t T Z W N 0 a W 9 u M S 9 U Y W J s Z V 9 B c 0 J 1 a W x 0 R G 9 j d W 1 l b n R h d G l v b k N l c n R p Z m l j Y X R p b 2 4 v Q X V 0 b 1 J l b W 9 2 Z W R D b 2 x 1 b W 5 z M S 5 7 V G 9 0 Y W w s M 3 0 m c X V v d D s s J n F 1 b 3 Q 7 U 2 V j d G l v b j E v V G F i b G V f Q X N C d W l s d E R v Y 3 V t Z W 5 0 Y X R p b 2 5 D Z X J 0 a W Z p Y 2 F 0 a W 9 u L 0 F 1 d G 9 S Z W 1 v d m V k Q 2 9 s d W 1 u c z E u e 0 h v d X J z L D R 9 J n F 1 b 3 Q 7 L C Z x d W 9 0 O 1 N l Y 3 R p b 2 4 x L 1 R h Y m x l X 0 F z Q n V p b H R E b 2 N 1 b W V u d G F 0 a W 9 u Q 2 V y d G l m a W N h d G l v b i 9 B d X R v U m V t b 3 Z l Z E N v b H V t b n M x L n t I c n M g e C B R d H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X 0 F z Q n V p b H R E b 2 N 1 b W V u d G F 0 a W 9 u Q 2 V y d G l m a W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B c 0 J 1 a W x 0 R G 9 j d W 1 l b n R h d G l v b k N l c n R p Z m l j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N a X N j Z W x s Y W 5 l b 3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F 1 Z X J 5 S U Q i I F Z h b H V l P S J z O T B l Y T d l N m U t N j Z i N C 0 0 N T Q z L W F h M W Q t Y W M w N D Q 4 N G I 5 Y T V l I i A v P j x F b n R y e S B U e X B l P S J G a W x s R X J y b 3 J D b 2 R l I i B W Y W x 1 Z T 0 i c 1 V u a 2 5 v d 2 4 i I C 8 + P E V u d H J 5 I F R 5 c G U 9 I k Z p b G x M Y X N 0 V X B k Y X R l Z C I g V m F s d W U 9 I m Q y M D I 1 L T A 5 L T I z V D E 3 O j U w O j E 2 L j c 1 M T M x O D l a I i A v P j x F b n R y e S B U e X B l P S J G a W x s Q 2 9 1 b n Q i I F Z h b H V l P S J s N i I g L z 4 8 R W 5 0 c n k g V H l w Z T 0 i R m l s b E N v b H V t b l R 5 c G V z I i B W Y W x 1 Z T 0 i c 0 F 3 Q U R B d 0 F E I i A v P j x F b n R y e S B U e X B l P S J B Z G R l Z F R v R G F 0 Y U 1 v Z G V s I i B W Y W x 1 Z T 0 i b D A i I C 8 + P E V u d H J 5 I F R 5 c G U 9 I k Z p b G x D b 2 x 1 b W 5 O Y W 1 l c y I g V m F s d W U 9 I n N b J n F 1 b 3 Q 7 U X V h b n R p d H k m c X V v d D s s J n F 1 b 3 Q 7 R G V z Y 3 J p c H R p b 2 4 m c X V v d D s s J n F 1 b 3 Q 7 V W 5 p d C B D b 3 N 0 J n F 1 b 3 Q 7 L C Z x d W 9 0 O 1 R v d G F s J n F 1 b 3 Q 7 L C Z x d W 9 0 O 0 h v d X J z J n F 1 b 3 Q 7 L C Z x d W 9 0 O 0 h y c y B 4 I F F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0 1 p c 2 N l b G x h b m V v d X M v Q X V 0 b 1 J l b W 9 2 Z W R D b 2 x 1 b W 5 z M S 5 7 U X V h b n R p d H k s M H 0 m c X V v d D s s J n F 1 b 3 Q 7 U 2 V j d G l v b j E v V G F i b G V f T W l z Y 2 V s b G F u Z W 9 1 c y 9 B d X R v U m V t b 3 Z l Z E N v b H V t b n M x L n t E Z X N j c m l w d G l v b i w x f S Z x d W 9 0 O y w m c X V v d D t T Z W N 0 a W 9 u M S 9 U Y W J s Z V 9 N a X N j Z W x s Y W 5 l b 3 V z L 0 F 1 d G 9 S Z W 1 v d m V k Q 2 9 s d W 1 u c z E u e 1 V u a X Q g Q 2 9 z d C w y f S Z x d W 9 0 O y w m c X V v d D t T Z W N 0 a W 9 u M S 9 U Y W J s Z V 9 N a X N j Z W x s Y W 5 l b 3 V z L 0 F 1 d G 9 S Z W 1 v d m V k Q 2 9 s d W 1 u c z E u e 1 R v d G F s L D N 9 J n F 1 b 3 Q 7 L C Z x d W 9 0 O 1 N l Y 3 R p b 2 4 x L 1 R h Y m x l X 0 1 p c 2 N l b G x h b m V v d X M v Q X V 0 b 1 J l b W 9 2 Z W R D b 2 x 1 b W 5 z M S 5 7 S G 9 1 c n M s N H 0 m c X V v d D s s J n F 1 b 3 Q 7 U 2 V j d G l v b j E v V G F i b G V f T W l z Y 2 V s b G F u Z W 9 1 c y 9 B d X R v U m V t b 3 Z l Z E N v b H V t b n M x L n t I c n M g e C B R d H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V f T W l z Y 2 V s b G F u Z W 9 1 c y 9 B d X R v U m V t b 3 Z l Z E N v b H V t b n M x L n t R d W F u d G l 0 e S w w f S Z x d W 9 0 O y w m c X V v d D t T Z W N 0 a W 9 u M S 9 U Y W J s Z V 9 N a X N j Z W x s Y W 5 l b 3 V z L 0 F 1 d G 9 S Z W 1 v d m V k Q 2 9 s d W 1 u c z E u e 0 R l c 2 N y a X B 0 a W 9 u L D F 9 J n F 1 b 3 Q 7 L C Z x d W 9 0 O 1 N l Y 3 R p b 2 4 x L 1 R h Y m x l X 0 1 p c 2 N l b G x h b m V v d X M v Q X V 0 b 1 J l b W 9 2 Z W R D b 2 x 1 b W 5 z M S 5 7 V W 5 p d C B D b 3 N 0 L D J 9 J n F 1 b 3 Q 7 L C Z x d W 9 0 O 1 N l Y 3 R p b 2 4 x L 1 R h Y m x l X 0 1 p c 2 N l b G x h b m V v d X M v Q X V 0 b 1 J l b W 9 2 Z W R D b 2 x 1 b W 5 z M S 5 7 V G 9 0 Y W w s M 3 0 m c X V v d D s s J n F 1 b 3 Q 7 U 2 V j d G l v b j E v V G F i b G V f T W l z Y 2 V s b G F u Z W 9 1 c y 9 B d X R v U m V t b 3 Z l Z E N v b H V t b n M x L n t I b 3 V y c y w 0 f S Z x d W 9 0 O y w m c X V v d D t T Z W N 0 a W 9 u M S 9 U Y W J s Z V 9 N a X N j Z W x s Y W 5 l b 3 V z L 0 F 1 d G 9 S Z W 1 v d m V k Q 2 9 s d W 1 u c z E u e 0 h y c y B 4 I F F 0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f T W l z Y 2 V s b G F u Z W 9 1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N a X N j Z W x s Y W 5 l b 3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U 2 1 v a 2 V B b G F y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N j M 2 Q 0 M j Q z Y i 0 1 N T U 3 L T R k Y z M t O G Z i M y 0 5 Y T U 1 Z G E x M W J i Y W I i I C 8 + P E V u d H J 5 I F R 5 c G U 9 I k Z p b G x F c n J v c k N v Z G U i I F Z h b H V l P S J z V W 5 r b m 9 3 b i I g L z 4 8 R W 5 0 c n k g V H l w Z T 0 i R m l s b E x h c 3 R V c G R h d G V k I i B W Y W x 1 Z T 0 i Z D I w M j U t M D k t M j N U M T c 6 N T A 6 M T Y u N z U x M z E 4 O V o i I C 8 + P E V u d H J 5 I F R 5 c G U 9 I k Z p b G x D b 3 V u d C I g V m F s d W U 9 I m w 2 I i A v P j x F b n R y e S B U e X B l P S J G a W x s Q 2 9 s d W 1 u V H l w Z X M i I F Z h b H V l P S J z Q X d B R E F 3 Q U Q i I C 8 + P E V u d H J 5 I F R 5 c G U 9 I k F k Z G V k V G 9 E Y X R h T W 9 k Z W w i I F Z h b H V l P S J s M C I g L z 4 8 R W 5 0 c n k g V H l w Z T 0 i R m l s b E N v b H V t b k 5 h b W V z I i B W Y W x 1 Z T 0 i c 1 s m c X V v d D t R d W F u d G l 0 e S Z x d W 9 0 O y w m c X V v d D t E Z X N j c m l w d G l v b i Z x d W 9 0 O y w m c X V v d D t V b m l 0 I E N v c 3 Q m c X V v d D s s J n F 1 b 3 Q 7 V G 9 0 Y W w m c X V v d D s s J n F 1 b 3 Q 7 S G 9 1 c n M m c X V v d D s s J n F 1 b 3 Q 7 S H J z I H g g U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U 2 1 v a 2 V B b G F y b X M v Q X V 0 b 1 J l b W 9 2 Z W R D b 2 x 1 b W 5 z M S 5 7 U X V h b n R p d H k s M H 0 m c X V v d D s s J n F 1 b 3 Q 7 U 2 V j d G l v b j E v V G F i b G V f U 2 1 v a 2 V B b G F y b X M v Q X V 0 b 1 J l b W 9 2 Z W R D b 2 x 1 b W 5 z M S 5 7 R G V z Y 3 J p c H R p b 2 4 s M X 0 m c X V v d D s s J n F 1 b 3 Q 7 U 2 V j d G l v b j E v V G F i b G V f U 2 1 v a 2 V B b G F y b X M v Q X V 0 b 1 J l b W 9 2 Z W R D b 2 x 1 b W 5 z M S 5 7 V W 5 p d C B D b 3 N 0 L D J 9 J n F 1 b 3 Q 7 L C Z x d W 9 0 O 1 N l Y 3 R p b 2 4 x L 1 R h Y m x l X 1 N t b 2 t l Q W x h c m 1 z L 0 F 1 d G 9 S Z W 1 v d m V k Q 2 9 s d W 1 u c z E u e 1 R v d G F s L D N 9 J n F 1 b 3 Q 7 L C Z x d W 9 0 O 1 N l Y 3 R p b 2 4 x L 1 R h Y m x l X 1 N t b 2 t l Q W x h c m 1 z L 0 F 1 d G 9 S Z W 1 v d m V k Q 2 9 s d W 1 u c z E u e 0 h v d X J z L D R 9 J n F 1 b 3 Q 7 L C Z x d W 9 0 O 1 N l Y 3 R p b 2 4 x L 1 R h Y m x l X 1 N t b 2 t l Q W x h c m 1 z L 0 F 1 d G 9 S Z W 1 v d m V k Q 2 9 s d W 1 u c z E u e 0 h y c y B 4 I F F 0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V 9 T b W 9 r Z U F s Y X J t c y 9 B d X R v U m V t b 3 Z l Z E N v b H V t b n M x L n t R d W F u d G l 0 e S w w f S Z x d W 9 0 O y w m c X V v d D t T Z W N 0 a W 9 u M S 9 U Y W J s Z V 9 T b W 9 r Z U F s Y X J t c y 9 B d X R v U m V t b 3 Z l Z E N v b H V t b n M x L n t E Z X N j c m l w d G l v b i w x f S Z x d W 9 0 O y w m c X V v d D t T Z W N 0 a W 9 u M S 9 U Y W J s Z V 9 T b W 9 r Z U F s Y X J t c y 9 B d X R v U m V t b 3 Z l Z E N v b H V t b n M x L n t V b m l 0 I E N v c 3 Q s M n 0 m c X V v d D s s J n F 1 b 3 Q 7 U 2 V j d G l v b j E v V G F i b G V f U 2 1 v a 2 V B b G F y b X M v Q X V 0 b 1 J l b W 9 2 Z W R D b 2 x 1 b W 5 z M S 5 7 V G 9 0 Y W w s M 3 0 m c X V v d D s s J n F 1 b 3 Q 7 U 2 V j d G l v b j E v V G F i b G V f U 2 1 v a 2 V B b G F y b X M v Q X V 0 b 1 J l b W 9 2 Z W R D b 2 x 1 b W 5 z M S 5 7 S G 9 1 c n M s N H 0 m c X V v d D s s J n F 1 b 3 Q 7 U 2 V j d G l v b j E v V G F i b G V f U 2 1 v a 2 V B b G F y b X M v Q X V 0 b 1 J l b W 9 2 Z W R D b 2 x 1 b W 5 z M S 5 7 S H J z I H g g U X R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9 T b W 9 r Z U F s Y X J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T b W 9 r Z U F s Y X J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0 N v b n R y b 2 x Q Y W 5 l b H M v Q X B w Z W 5 k Z W Q l M j B R d W V y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M L h a Z f l v R 5 b 4 8 R P + H A j Z A A A A A A I A A A A A A B B m A A A A A Q A A I A A A A I v r h R z w E G 3 X c C q O k V D O S r p t D 8 f Q 8 H b s D K / X e r B J Q b q 5 A A A A A A 6 A A A A A A g A A I A A A A O q L 3 9 l U i W F k F p U q C B 4 I 9 F 1 T n 9 Y l G w o / Q i P a i T s t m q t + U A A A A O o b F n o L 3 I M 9 i A U x I x g v N M Q s y 7 H n v B 1 g e k G 6 e 3 W G v h P Y Y 0 y A l U K 2 X D b K E G l z l O N 6 c 8 l D M V V v 1 U b L C N 3 3 Q M D 1 x H n W p C 0 s h a 1 w W I I M k 2 M / 8 O 6 V Q A A A A F 5 J y v E 8 Y E 7 P J 0 S K t 2 e W q f + c h 0 q h g 7 e 7 d 9 G 2 x M i f o z T A + T t g c 6 S 0 m y o f V 7 B j R R z f 5 y r k V p M I j 5 f c 1 + D f i 2 a 0 5 H Q = < / D a t a M a s h u p > 
</file>

<file path=customXml/itemProps1.xml><?xml version="1.0" encoding="utf-8"?>
<ds:datastoreItem xmlns:ds="http://schemas.openxmlformats.org/officeDocument/2006/customXml" ds:itemID="{BAC13F0B-395D-4BAD-A0E0-1D6CCBC576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Summary Sheet</vt:lpstr>
      <vt:lpstr>Costing Sheet</vt:lpstr>
      <vt:lpstr>Drop Down Values</vt:lpstr>
      <vt:lpstr>Alerting_Devices</vt:lpstr>
      <vt:lpstr>AlertingDevices</vt:lpstr>
      <vt:lpstr>AsBuiltDocumentationandCertification</vt:lpstr>
      <vt:lpstr>CablingandWiring</vt:lpstr>
      <vt:lpstr>CircuitProtection</vt:lpstr>
      <vt:lpstr>ConduitsandDucting</vt:lpstr>
      <vt:lpstr>Control_Panels_and_Indicators</vt:lpstr>
      <vt:lpstr>ControlPanelsAndIndicators</vt:lpstr>
      <vt:lpstr>InstallationComponents</vt:lpstr>
      <vt:lpstr>ManualSafetyDevices</vt:lpstr>
      <vt:lpstr>Miscellaneous</vt:lpstr>
      <vt:lpstr>OccupantWarningEquipment</vt:lpstr>
      <vt:lpstr>Smoke_Alarms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said@profireaustralia.com.au</dc:creator>
  <cp:lastModifiedBy>Said Annewetey</cp:lastModifiedBy>
  <cp:lastPrinted>2023-11-11T19:38:43Z</cp:lastPrinted>
  <dcterms:created xsi:type="dcterms:W3CDTF">2023-11-10T22:29:02Z</dcterms:created>
  <dcterms:modified xsi:type="dcterms:W3CDTF">2025-09-23T17:52:15Z</dcterms:modified>
</cp:coreProperties>
</file>