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480" yWindow="105" windowWidth="17235" windowHeight="8730" firstSheet="2" activeTab="3"/>
  </bookViews>
  <sheets>
    <sheet name="1、测量环对中心轴的转动惯量" sheetId="1" r:id="rId1"/>
    <sheet name="2、测量铝盘对中心轴的转动惯量" sheetId="2" r:id="rId2"/>
    <sheet name="3、验证平行轴定理" sheetId="3" r:id="rId3"/>
    <sheet name="思考题" sheetId="4" r:id="rId4"/>
  </sheets>
  <calcPr calcId="162913"/>
</workbook>
</file>

<file path=xl/calcChain.xml><?xml version="1.0" encoding="utf-8"?>
<calcChain xmlns="http://schemas.openxmlformats.org/spreadsheetml/2006/main">
  <c r="F19" i="3" l="1"/>
  <c r="B19" i="3"/>
  <c r="F9" i="3"/>
  <c r="B9" i="3"/>
  <c r="B20" i="3" l="1"/>
  <c r="B10" i="3"/>
  <c r="F20" i="2"/>
  <c r="I15" i="2"/>
  <c r="H15" i="2"/>
  <c r="G15" i="2"/>
  <c r="F15" i="2"/>
  <c r="E15" i="2"/>
  <c r="D15" i="2"/>
  <c r="C15" i="2"/>
  <c r="B15" i="2"/>
  <c r="B7" i="2"/>
  <c r="I9" i="2" s="1"/>
  <c r="I7" i="2"/>
  <c r="H7" i="2"/>
  <c r="G7" i="2"/>
  <c r="F7" i="2"/>
  <c r="E7" i="2"/>
  <c r="D7" i="2"/>
  <c r="C7" i="2"/>
  <c r="G40" i="1"/>
  <c r="C16" i="2" l="1"/>
  <c r="F16" i="2" s="1"/>
  <c r="I17" i="2"/>
  <c r="C22" i="3"/>
  <c r="C8" i="2"/>
  <c r="F8" i="2" s="1"/>
  <c r="C17" i="2"/>
  <c r="C9" i="2"/>
  <c r="F38" i="1"/>
  <c r="F40" i="1" s="1"/>
  <c r="F28" i="1"/>
  <c r="F30" i="1" s="1"/>
  <c r="B28" i="1"/>
  <c r="B30" i="1" s="1"/>
  <c r="B8" i="1"/>
  <c r="B10" i="1" s="1"/>
  <c r="F8" i="1"/>
  <c r="F9" i="1" s="1"/>
  <c r="G10" i="1" s="1"/>
  <c r="B9" i="1" l="1"/>
  <c r="D10" i="1" s="1"/>
  <c r="F10" i="1"/>
  <c r="F31" i="1"/>
  <c r="F11" i="1"/>
  <c r="B20" i="2"/>
  <c r="F29" i="1"/>
  <c r="G30" i="1" s="1"/>
  <c r="B29" i="1"/>
  <c r="D30" i="1" s="1"/>
  <c r="B38" i="1" l="1"/>
  <c r="B31" i="1"/>
  <c r="G31" i="1" s="1"/>
  <c r="B11" i="1"/>
  <c r="G11" i="1" l="1"/>
  <c r="B40" i="1"/>
</calcChain>
</file>

<file path=xl/sharedStrings.xml><?xml version="1.0" encoding="utf-8"?>
<sst xmlns="http://schemas.openxmlformats.org/spreadsheetml/2006/main" count="96" uniqueCount="58">
  <si>
    <t>t1/s</t>
    <phoneticPr fontId="1" type="noConversion"/>
  </si>
  <si>
    <t>t2/s</t>
    <phoneticPr fontId="1" type="noConversion"/>
  </si>
  <si>
    <t>t1'/s</t>
    <phoneticPr fontId="1" type="noConversion"/>
  </si>
  <si>
    <t>t2'/s</t>
    <phoneticPr fontId="1" type="noConversion"/>
  </si>
  <si>
    <t>β1/rad·s-2</t>
    <phoneticPr fontId="1" type="noConversion"/>
  </si>
  <si>
    <t>β1'/rad·s-2</t>
    <phoneticPr fontId="1" type="noConversion"/>
  </si>
  <si>
    <t>平均值β</t>
    <phoneticPr fontId="1" type="noConversion"/>
  </si>
  <si>
    <t>平均值β'</t>
    <phoneticPr fontId="1" type="noConversion"/>
  </si>
  <si>
    <t>uA</t>
    <phoneticPr fontId="1" type="noConversion"/>
  </si>
  <si>
    <t>uA</t>
    <phoneticPr fontId="1" type="noConversion"/>
  </si>
  <si>
    <t>β'(u)</t>
    <phoneticPr fontId="1" type="noConversion"/>
  </si>
  <si>
    <t>β(u)</t>
    <phoneticPr fontId="1" type="noConversion"/>
  </si>
  <si>
    <t>I(u)</t>
    <phoneticPr fontId="1" type="noConversion"/>
  </si>
  <si>
    <t>上表是1、（1）有铝环时转动惯量的测量数据</t>
    <phoneticPr fontId="1" type="noConversion"/>
  </si>
  <si>
    <t>上表是1、（2）无铝环时转动惯量的测量数据</t>
    <phoneticPr fontId="1" type="noConversion"/>
  </si>
  <si>
    <t>实验值</t>
    <phoneticPr fontId="1" type="noConversion"/>
  </si>
  <si>
    <t>Ix</t>
    <phoneticPr fontId="1" type="noConversion"/>
  </si>
  <si>
    <t>u(Ix)</t>
    <phoneticPr fontId="1" type="noConversion"/>
  </si>
  <si>
    <t>理论值</t>
    <phoneticPr fontId="1" type="noConversion"/>
  </si>
  <si>
    <t>m2/(kg)</t>
    <phoneticPr fontId="1" type="noConversion"/>
  </si>
  <si>
    <t>使用说明</t>
    <phoneticPr fontId="1" type="noConversion"/>
  </si>
  <si>
    <t>I0(u)</t>
    <phoneticPr fontId="1" type="noConversion"/>
  </si>
  <si>
    <t>I的不确定度uC</t>
    <phoneticPr fontId="1" type="noConversion"/>
  </si>
  <si>
    <t>I0的不确定度uC</t>
    <phoneticPr fontId="1" type="noConversion"/>
  </si>
  <si>
    <r>
      <t>1、表中原存在的数据为实验所得数据，仅供参考；                                             2、使用时只需将</t>
    </r>
    <r>
      <rPr>
        <b/>
        <sz val="11"/>
        <color theme="1"/>
        <rFont val="宋体"/>
        <family val="3"/>
        <charset val="134"/>
        <scheme val="minor"/>
      </rPr>
      <t>灰色框</t>
    </r>
    <r>
      <rPr>
        <sz val="11"/>
        <color theme="1"/>
        <rFont val="宋体"/>
        <family val="2"/>
        <charset val="134"/>
        <scheme val="minor"/>
      </rPr>
      <t>内数据重新填写即可，</t>
    </r>
    <r>
      <rPr>
        <b/>
        <sz val="11"/>
        <color theme="1"/>
        <rFont val="宋体"/>
        <family val="3"/>
        <charset val="134"/>
        <scheme val="minor"/>
      </rPr>
      <t>白色框</t>
    </r>
    <r>
      <rPr>
        <sz val="11"/>
        <color theme="1"/>
        <rFont val="宋体"/>
        <family val="2"/>
        <charset val="134"/>
        <scheme val="minor"/>
      </rPr>
      <t>内数据将自动计算生成。</t>
    </r>
    <phoneticPr fontId="1" type="noConversion"/>
  </si>
  <si>
    <t>I理</t>
    <phoneticPr fontId="1" type="noConversion"/>
  </si>
  <si>
    <t>I理(u)</t>
    <phoneticPr fontId="1" type="noConversion"/>
  </si>
  <si>
    <t>t/s</t>
    <phoneticPr fontId="1" type="noConversion"/>
  </si>
  <si>
    <t>m/kg</t>
    <phoneticPr fontId="1" type="noConversion"/>
  </si>
  <si>
    <t>(1/t2)s-2</t>
    <phoneticPr fontId="1" type="noConversion"/>
  </si>
  <si>
    <t>下表是2、（1）有铝盘时转动惯量的测量数据</t>
    <phoneticPr fontId="1" type="noConversion"/>
  </si>
  <si>
    <t>最小二乘法拟合</t>
    <phoneticPr fontId="1" type="noConversion"/>
  </si>
  <si>
    <t>m3/kg</t>
    <phoneticPr fontId="1" type="noConversion"/>
  </si>
  <si>
    <t>转动惯量I</t>
    <phoneticPr fontId="1" type="noConversion"/>
  </si>
  <si>
    <t>下表是2、（2）无铝盘时转动惯量的测量数据</t>
    <phoneticPr fontId="1" type="noConversion"/>
  </si>
  <si>
    <t>下表是2、（3）铝盘的转动惯量</t>
    <phoneticPr fontId="1" type="noConversion"/>
  </si>
  <si>
    <t>理论值 I理</t>
    <phoneticPr fontId="1" type="noConversion"/>
  </si>
  <si>
    <t>实验值 Ix</t>
    <phoneticPr fontId="1" type="noConversion"/>
  </si>
  <si>
    <t>转动惯量I0</t>
    <phoneticPr fontId="1" type="noConversion"/>
  </si>
  <si>
    <t>上表是1、（3）铝环的转动惯量</t>
    <phoneticPr fontId="1" type="noConversion"/>
  </si>
  <si>
    <t>相关系数r</t>
    <phoneticPr fontId="1" type="noConversion"/>
  </si>
  <si>
    <t>斜率k</t>
    <phoneticPr fontId="1" type="noConversion"/>
  </si>
  <si>
    <t>截距</t>
    <phoneticPr fontId="1" type="noConversion"/>
  </si>
  <si>
    <r>
      <t>1、表中原存在的数据为实验所得数据，仅供参考；                                                     2、使用时只需将</t>
    </r>
    <r>
      <rPr>
        <b/>
        <sz val="11"/>
        <color theme="1"/>
        <rFont val="宋体"/>
        <family val="3"/>
        <charset val="134"/>
        <scheme val="minor"/>
      </rPr>
      <t>灰色框</t>
    </r>
    <r>
      <rPr>
        <sz val="11"/>
        <color theme="1"/>
        <rFont val="宋体"/>
        <family val="2"/>
        <charset val="134"/>
        <scheme val="minor"/>
      </rPr>
      <t>内数据重新填写即可，</t>
    </r>
    <r>
      <rPr>
        <b/>
        <sz val="11"/>
        <color theme="1"/>
        <rFont val="宋体"/>
        <family val="3"/>
        <charset val="134"/>
        <scheme val="minor"/>
      </rPr>
      <t>白色框</t>
    </r>
    <r>
      <rPr>
        <sz val="11"/>
        <color theme="1"/>
        <rFont val="宋体"/>
        <family val="2"/>
        <charset val="134"/>
        <scheme val="minor"/>
      </rPr>
      <t>内数据将自动计算生成；                               3、本节中讨论线性回归方程斜率、截距时均以质量</t>
    </r>
    <r>
      <rPr>
        <b/>
        <sz val="11"/>
        <color theme="1"/>
        <rFont val="宋体"/>
        <family val="3"/>
        <charset val="134"/>
        <scheme val="minor"/>
      </rPr>
      <t>m为y轴</t>
    </r>
    <r>
      <rPr>
        <sz val="11"/>
        <color theme="1"/>
        <rFont val="宋体"/>
        <family val="2"/>
        <charset val="134"/>
        <scheme val="minor"/>
      </rPr>
      <t>、以</t>
    </r>
    <r>
      <rPr>
        <b/>
        <sz val="11"/>
        <color theme="1"/>
        <rFont val="宋体"/>
        <family val="3"/>
        <charset val="134"/>
        <scheme val="minor"/>
      </rPr>
      <t>(1/t2)为x轴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</si>
  <si>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t>下表是3、（1）钢柱在（2,2）位置时转动惯量的测量数据</t>
    <phoneticPr fontId="1" type="noConversion"/>
  </si>
  <si>
    <t>2m0/kg</t>
    <phoneticPr fontId="1" type="noConversion"/>
  </si>
  <si>
    <t>转动惯量I1</t>
    <phoneticPr fontId="1" type="noConversion"/>
  </si>
  <si>
    <t>下表是3、（2）钢柱在（1,3）或（3,1）位置时转动惯量的测量数据</t>
    <phoneticPr fontId="1" type="noConversion"/>
  </si>
  <si>
    <t>转动惯量I2</t>
    <phoneticPr fontId="1" type="noConversion"/>
  </si>
  <si>
    <t>计算</t>
    <phoneticPr fontId="1" type="noConversion"/>
  </si>
  <si>
    <t>I2-I1</t>
    <phoneticPr fontId="1" type="noConversion"/>
  </si>
  <si>
    <t>2m0d2</t>
    <phoneticPr fontId="1" type="noConversion"/>
  </si>
  <si>
    <t>思考题-1</t>
    <phoneticPr fontId="1" type="noConversion"/>
  </si>
  <si>
    <r>
      <rPr>
        <sz val="11"/>
        <color theme="1"/>
        <rFont val="宋体"/>
        <family val="2"/>
        <charset val="134"/>
      </rPr>
      <t xml:space="preserve">T=m1*（g-a)             ①
m1*(g-a)*r-Mu=I*β      ②  
-Mu=I*β′              ③   
①-②，得 I=[m1*(g-a)*r]/(β-β′) &lt;m1*g*r/(β-β′)
故所以近似处理后使实验结果偏高                                   </t>
    </r>
    <r>
      <rPr>
        <sz val="11"/>
        <color theme="1"/>
        <rFont val="宋体"/>
        <family val="2"/>
        <charset val="134"/>
        <scheme val="minor"/>
      </rPr>
      <t xml:space="preserve">
</t>
    </r>
    <phoneticPr fontId="1" type="noConversion"/>
  </si>
  <si>
    <t xml:space="preserve">滑轮的转动惯量也需要动量矩来提供角加速，所以系统整体的转动惯量应该是物体的转动惯量加上一个小值，这个小值取决于滑轮的转动惯量。
所以滑轮的转动惯量越大，那么测量物体的转动惯量就越大。误差也就越大。 </t>
    <phoneticPr fontId="1" type="noConversion"/>
  </si>
  <si>
    <t>思考题-2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</si>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</sst>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left" vertical="center" wrapText="1"/>
    </xf>
    <xf numFmtId="0" fontId="0" fillId="5" borderId="8" xfId="0" applyFill="1" applyBorder="1" applyAlignment="1">
      <alignment horizontal="left" vertical="center" wrapText="1"/>
    </xf>
    <xf numFmtId="0" fontId="0" fillId="5" borderId="14" xfId="0" applyFill="1" applyBorder="1" applyAlignment="1">
      <alignment horizontal="left" vertical="center" wrapText="1"/>
    </xf>
    <xf numFmtId="0" fontId="0" fillId="5" borderId="13" xfId="0" applyFill="1" applyBorder="1" applyAlignment="1">
      <alignment horizontal="left" vertical="center" wrapText="1"/>
    </xf>
    <xf numFmtId="0" fontId="0" fillId="5" borderId="0" xfId="0" applyFill="1" applyBorder="1" applyAlignment="1">
      <alignment horizontal="left" vertical="center" wrapText="1"/>
    </xf>
    <xf numFmtId="0" fontId="0" fillId="5" borderId="15" xfId="0" applyFill="1" applyBorder="1" applyAlignment="1">
      <alignment horizontal="left" vertical="center" wrapText="1"/>
    </xf>
    <xf numFmtId="0" fontId="0" fillId="5" borderId="10" xfId="0" applyFill="1" applyBorder="1" applyAlignment="1">
      <alignment horizontal="left" vertical="center" wrapText="1"/>
    </xf>
    <xf numFmtId="0" fontId="0" fillId="5" borderId="9" xfId="0" applyFill="1" applyBorder="1" applyAlignment="1">
      <alignment horizontal="left" vertical="center" wrapText="1"/>
    </xf>
    <xf numFmtId="0" fontId="0" fillId="5" borderId="11" xfId="0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left" vertical="center" wrapText="1"/>
    </xf>
    <xf numFmtId="0" fontId="0" fillId="5" borderId="4" xfId="0" applyFill="1" applyBorder="1" applyAlignment="1">
      <alignment horizontal="left" vertical="center" wrapText="1"/>
    </xf>
    <xf numFmtId="0" fontId="0" fillId="5" borderId="7" xfId="0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I44"/>
  <sheetViews>
    <sheetView topLeftCell="C36" workbookViewId="0">
      <selection activeCell="G40" sqref="G40:G41"/>
    </sheetView>
  </sheetViews>
  <sheetFormatPr defaultRowHeight="13.5" x14ac:dyDescent="0.15"/>
  <cols>
    <col min="1" max="1" width="13.875" customWidth="1"/>
    <col min="2" max="2" width="14.625" customWidth="1"/>
    <col min="3" max="3" width="14.125" customWidth="1"/>
    <col min="4" max="4" width="14.375" customWidth="1"/>
    <col min="5" max="5" width="14.5" customWidth="1"/>
    <col min="6" max="6" width="15" customWidth="1"/>
    <col min="7" max="7" width="15.5" customWidth="1"/>
  </cols>
  <sheetData>
    <row r="1" spans="1:9" x14ac:dyDescent="0.15">
      <c r="A1" s="6"/>
      <c r="B1" s="7" t="s">
        <v>0</v>
      </c>
      <c r="C1" s="7" t="s">
        <v>1</v>
      </c>
      <c r="D1" s="8" t="s">
        <v>4</v>
      </c>
      <c r="E1" s="8" t="s">
        <v>2</v>
      </c>
      <c r="F1" s="8" t="s">
        <v>3</v>
      </c>
      <c r="G1" s="8" t="s">
        <v>5</v>
      </c>
    </row>
    <row r="2" spans="1:9" x14ac:dyDescent="0.15">
      <c r="A2" s="7">
        <v>1</v>
      </c>
      <c r="B2" s="2">
        <v>3.7404000000000002</v>
      </c>
      <c r="C2" s="2">
        <v>7.9248000000000003</v>
      </c>
      <c r="D2" s="2">
        <v>0.71292999999999995</v>
      </c>
      <c r="E2" s="2">
        <v>0.95750000000000002</v>
      </c>
      <c r="F2" s="2">
        <v>3.8574000000000002</v>
      </c>
      <c r="G2" s="2">
        <v>-3.2149999999999998E-2</v>
      </c>
      <c r="I2" s="5"/>
    </row>
    <row r="3" spans="1:9" x14ac:dyDescent="0.15">
      <c r="A3" s="7">
        <v>2</v>
      </c>
      <c r="B3" s="2">
        <v>3.9323000000000001</v>
      </c>
      <c r="C3" s="2">
        <v>8.1228999999999996</v>
      </c>
      <c r="D3" s="2">
        <v>0.71408000000000005</v>
      </c>
      <c r="E3" s="2">
        <v>0.96030000000000004</v>
      </c>
      <c r="F3" s="2">
        <v>3.8679999999999999</v>
      </c>
      <c r="G3" s="2">
        <v>-3.1179999999999999E-2</v>
      </c>
      <c r="I3" s="5"/>
    </row>
    <row r="4" spans="1:9" x14ac:dyDescent="0.15">
      <c r="A4" s="7">
        <v>3</v>
      </c>
      <c r="B4" s="2">
        <v>3.9289999999999998</v>
      </c>
      <c r="C4" s="2">
        <v>8.1056000000000008</v>
      </c>
      <c r="D4" s="2">
        <v>0.71899999999999997</v>
      </c>
      <c r="E4" s="2">
        <v>0.9577</v>
      </c>
      <c r="F4" s="2">
        <v>3.8582000000000001</v>
      </c>
      <c r="G4" s="2">
        <v>-3.2129999999999999E-2</v>
      </c>
      <c r="I4" s="5"/>
    </row>
    <row r="5" spans="1:9" x14ac:dyDescent="0.15">
      <c r="A5" s="7">
        <v>4</v>
      </c>
      <c r="B5" s="2">
        <v>3.7858999999999998</v>
      </c>
      <c r="C5" s="2">
        <v>709715</v>
      </c>
      <c r="D5" s="2">
        <v>0.71348999999999996</v>
      </c>
      <c r="E5" s="2">
        <v>0.96299999999999997</v>
      </c>
      <c r="F5" s="2">
        <v>3.8793000000000002</v>
      </c>
      <c r="G5" s="2">
        <v>-3.1489999999999997E-2</v>
      </c>
      <c r="I5" s="5"/>
    </row>
    <row r="6" spans="1:9" x14ac:dyDescent="0.15">
      <c r="A6" s="7">
        <v>5</v>
      </c>
      <c r="B6" s="2">
        <v>3.8997999999999999</v>
      </c>
      <c r="C6" s="2">
        <v>8.0875000000000004</v>
      </c>
      <c r="D6" s="2">
        <v>0.71496000000000004</v>
      </c>
      <c r="E6" s="2">
        <v>0.95269999999999999</v>
      </c>
      <c r="F6" s="2">
        <v>3.8372999999999999</v>
      </c>
      <c r="G6" s="2">
        <v>-3.1579999999999997E-2</v>
      </c>
      <c r="I6" s="5"/>
    </row>
    <row r="7" spans="1:9" x14ac:dyDescent="0.15">
      <c r="A7" s="7">
        <v>6</v>
      </c>
      <c r="B7" s="2">
        <v>3.7480000000000002</v>
      </c>
      <c r="C7" s="2">
        <v>7.9256000000000002</v>
      </c>
      <c r="D7" s="2">
        <v>0.71557000000000004</v>
      </c>
      <c r="E7" s="2">
        <v>0.95440000000000003</v>
      </c>
      <c r="F7" s="2">
        <v>3.8443999999999998</v>
      </c>
      <c r="G7" s="2">
        <v>-3.1759999999999997E-2</v>
      </c>
      <c r="I7" s="5"/>
    </row>
    <row r="8" spans="1:9" x14ac:dyDescent="0.15">
      <c r="A8" s="7" t="s">
        <v>6</v>
      </c>
      <c r="B8" s="9">
        <f>AVERAGE(D2:D7)</f>
        <v>0.715005</v>
      </c>
      <c r="C8" s="9"/>
      <c r="D8" s="9"/>
      <c r="E8" s="7" t="s">
        <v>7</v>
      </c>
      <c r="F8" s="10">
        <f>AVERAGE(G2:G7)</f>
        <v>-3.1714999999999993E-2</v>
      </c>
      <c r="G8" s="11"/>
      <c r="I8" s="5"/>
    </row>
    <row r="9" spans="1:9" x14ac:dyDescent="0.15">
      <c r="A9" s="7" t="s">
        <v>9</v>
      </c>
      <c r="B9" s="9">
        <f>SQRT(((D2-B8)^2+(D3-B8)^2+(D4-B8)^2+(D5-B8)^2+(D6-B8)^2+(D7-B8)^2)/5)</f>
        <v>2.178887330726399E-3</v>
      </c>
      <c r="C9" s="9"/>
      <c r="D9" s="9"/>
      <c r="E9" s="7" t="s">
        <v>8</v>
      </c>
      <c r="F9" s="9">
        <f>SQRT(((G2-F8)^2+(G3-F8)^2+(G4-F8)^2+(G5-F8)^2+(G6-F8)^2+(G7-F8)^2)/5)</f>
        <v>3.7909101809459946E-4</v>
      </c>
      <c r="G9" s="9"/>
      <c r="I9" s="5"/>
    </row>
    <row r="10" spans="1:9" x14ac:dyDescent="0.15">
      <c r="A10" s="7" t="s">
        <v>11</v>
      </c>
      <c r="B10" s="9">
        <f>B8</f>
        <v>0.715005</v>
      </c>
      <c r="C10" s="9"/>
      <c r="D10" s="4">
        <f>B9</f>
        <v>2.178887330726399E-3</v>
      </c>
      <c r="E10" s="7" t="s">
        <v>10</v>
      </c>
      <c r="F10" s="3">
        <f>F8</f>
        <v>-3.1714999999999993E-2</v>
      </c>
      <c r="G10" s="4">
        <f>F9</f>
        <v>3.7909101809459946E-4</v>
      </c>
      <c r="I10" s="5"/>
    </row>
    <row r="11" spans="1:9" ht="13.5" customHeight="1" x14ac:dyDescent="0.15">
      <c r="A11" s="41" t="s">
        <v>22</v>
      </c>
      <c r="B11" s="23">
        <f>SQRT(((9.8*0.025/(B8-F8))^2)*(0.0005^2)+((9.8*0.025/(B8-F8))^2)*(0.00002^2)+(((9.8*0.025*0.025)^2)/((B8-F8)^4))*(B9^2)+(((9.8*0.025*0.025)^2)/((B8-F8)^4))*(F9^2))</f>
        <v>1.6596964446925346E-4</v>
      </c>
      <c r="C11" s="23"/>
      <c r="D11" s="23"/>
      <c r="E11" s="26" t="s">
        <v>12</v>
      </c>
      <c r="F11" s="23">
        <f>(9.8*0.025*0.025)/(B8-F8)</f>
        <v>8.2025391043496904E-3</v>
      </c>
      <c r="G11" s="23">
        <f>B11</f>
        <v>1.6596964446925346E-4</v>
      </c>
      <c r="I11" s="5"/>
    </row>
    <row r="12" spans="1:9" x14ac:dyDescent="0.15">
      <c r="A12" s="42"/>
      <c r="B12" s="24"/>
      <c r="C12" s="24"/>
      <c r="D12" s="24"/>
      <c r="E12" s="27"/>
      <c r="F12" s="24"/>
      <c r="G12" s="24"/>
      <c r="I12" s="5"/>
    </row>
    <row r="13" spans="1:9" x14ac:dyDescent="0.15">
      <c r="A13" s="43"/>
      <c r="B13" s="25"/>
      <c r="C13" s="25"/>
      <c r="D13" s="25"/>
      <c r="E13" s="28"/>
      <c r="F13" s="25"/>
      <c r="G13" s="25"/>
      <c r="I13" s="5"/>
    </row>
    <row r="14" spans="1:9" x14ac:dyDescent="0.15">
      <c r="A14" s="7" t="s">
        <v>19</v>
      </c>
      <c r="B14" s="13">
        <v>0.48799999999999999</v>
      </c>
      <c r="C14" s="14"/>
      <c r="D14" s="14"/>
      <c r="E14" s="14"/>
      <c r="F14" s="14"/>
      <c r="G14" s="15"/>
    </row>
    <row r="15" spans="1:9" ht="13.5" customHeight="1" x14ac:dyDescent="0.15">
      <c r="A15" s="12" t="s">
        <v>13</v>
      </c>
      <c r="B15" s="12"/>
      <c r="C15" s="12"/>
      <c r="D15" s="12"/>
      <c r="E15" s="12"/>
      <c r="F15" s="12"/>
      <c r="G15" s="12"/>
    </row>
    <row r="16" spans="1:9" ht="13.5" customHeight="1" x14ac:dyDescent="0.15">
      <c r="A16" s="12"/>
      <c r="B16" s="12"/>
      <c r="C16" s="12"/>
      <c r="D16" s="12"/>
      <c r="E16" s="12"/>
      <c r="F16" s="12"/>
      <c r="G16" s="12"/>
    </row>
    <row r="17" spans="1:7" x14ac:dyDescent="0.15">
      <c r="A17" s="12"/>
      <c r="B17" s="12"/>
      <c r="C17" s="12"/>
      <c r="D17" s="12"/>
      <c r="E17" s="12"/>
      <c r="F17" s="12"/>
      <c r="G17" s="12"/>
    </row>
    <row r="18" spans="1:7" x14ac:dyDescent="0.15">
      <c r="A18" s="38" t="s">
        <v>20</v>
      </c>
      <c r="B18" s="29" t="s">
        <v>24</v>
      </c>
      <c r="C18" s="30"/>
      <c r="D18" s="30"/>
      <c r="E18" s="30"/>
      <c r="F18" s="30"/>
      <c r="G18" s="31"/>
    </row>
    <row r="19" spans="1:7" x14ac:dyDescent="0.15">
      <c r="A19" s="39"/>
      <c r="B19" s="32"/>
      <c r="C19" s="33"/>
      <c r="D19" s="33"/>
      <c r="E19" s="33"/>
      <c r="F19" s="33"/>
      <c r="G19" s="34"/>
    </row>
    <row r="20" spans="1:7" x14ac:dyDescent="0.15">
      <c r="A20" s="40"/>
      <c r="B20" s="35"/>
      <c r="C20" s="36"/>
      <c r="D20" s="36"/>
      <c r="E20" s="36"/>
      <c r="F20" s="36"/>
      <c r="G20" s="37"/>
    </row>
    <row r="21" spans="1:7" x14ac:dyDescent="0.15">
      <c r="A21" s="6"/>
      <c r="B21" s="7" t="s">
        <v>0</v>
      </c>
      <c r="C21" s="7" t="s">
        <v>1</v>
      </c>
      <c r="D21" s="8" t="s">
        <v>4</v>
      </c>
      <c r="E21" s="8" t="s">
        <v>2</v>
      </c>
      <c r="F21" s="8" t="s">
        <v>3</v>
      </c>
      <c r="G21" s="8" t="s">
        <v>5</v>
      </c>
    </row>
    <row r="22" spans="1:7" x14ac:dyDescent="0.15">
      <c r="A22" s="7">
        <v>1</v>
      </c>
      <c r="B22" s="2">
        <v>1.8838999999999999</v>
      </c>
      <c r="C22" s="2">
        <v>3.9060999999999999</v>
      </c>
      <c r="D22" s="2">
        <v>3.06501</v>
      </c>
      <c r="E22" s="2">
        <v>0.47339999999999999</v>
      </c>
      <c r="F22" s="2">
        <v>1.9184000000000001</v>
      </c>
      <c r="G22" s="2">
        <v>-0.23748</v>
      </c>
    </row>
    <row r="23" spans="1:7" x14ac:dyDescent="0.15">
      <c r="A23" s="7">
        <v>2</v>
      </c>
      <c r="B23" s="2">
        <v>2.0552999999999999</v>
      </c>
      <c r="C23" s="2">
        <v>4.0845000000000002</v>
      </c>
      <c r="D23" s="2">
        <v>3.05158</v>
      </c>
      <c r="E23" s="2">
        <v>0.47399999999999998</v>
      </c>
      <c r="F23" s="2">
        <v>1.9212</v>
      </c>
      <c r="G23" s="2">
        <v>-0.24029</v>
      </c>
    </row>
    <row r="24" spans="1:7" x14ac:dyDescent="0.15">
      <c r="A24" s="7">
        <v>3</v>
      </c>
      <c r="B24" s="2">
        <v>1.8711</v>
      </c>
      <c r="C24" s="2">
        <v>3.9009999999999998</v>
      </c>
      <c r="D24" s="2">
        <v>3.0391900000000001</v>
      </c>
      <c r="E24" s="2">
        <v>0.4748</v>
      </c>
      <c r="F24" s="2">
        <v>1.9246000000000001</v>
      </c>
      <c r="G24" s="2">
        <v>-0.24093000000000001</v>
      </c>
    </row>
    <row r="25" spans="1:7" x14ac:dyDescent="0.15">
      <c r="A25" s="7">
        <v>4</v>
      </c>
      <c r="B25" s="2">
        <v>1.8236000000000001</v>
      </c>
      <c r="C25" s="2">
        <v>3.8441000000000001</v>
      </c>
      <c r="D25" s="2">
        <v>3.06114</v>
      </c>
      <c r="E25" s="2">
        <v>0.47439999999999999</v>
      </c>
      <c r="F25" s="2">
        <v>1.9246000000000001</v>
      </c>
      <c r="G25" s="2">
        <v>-0.23968999999999999</v>
      </c>
    </row>
    <row r="26" spans="1:7" x14ac:dyDescent="0.15">
      <c r="A26" s="7">
        <v>5</v>
      </c>
      <c r="B26" s="2">
        <v>1.8640000000000001</v>
      </c>
      <c r="C26" s="2">
        <v>3.8875000000000002</v>
      </c>
      <c r="D26" s="2">
        <v>3.0582699999999998</v>
      </c>
      <c r="E26" s="2">
        <v>0.47599999999999998</v>
      </c>
      <c r="F26" s="2">
        <v>1.9292</v>
      </c>
      <c r="G26" s="2">
        <v>-0.23730000000000001</v>
      </c>
    </row>
    <row r="27" spans="1:7" x14ac:dyDescent="0.15">
      <c r="A27" s="7">
        <v>6</v>
      </c>
      <c r="B27" s="2">
        <v>1.85</v>
      </c>
      <c r="C27" s="2">
        <v>3.8769999999999998</v>
      </c>
      <c r="D27" s="2">
        <v>3.0451000000000001</v>
      </c>
      <c r="E27" s="2">
        <v>0.4743</v>
      </c>
      <c r="F27" s="2">
        <v>1.9227000000000001</v>
      </c>
      <c r="G27" s="2">
        <v>-0.24260000000000001</v>
      </c>
    </row>
    <row r="28" spans="1:7" x14ac:dyDescent="0.15">
      <c r="A28" s="7" t="s">
        <v>6</v>
      </c>
      <c r="B28" s="9">
        <f>AVERAGE(D22:D27)</f>
        <v>3.0533816666666667</v>
      </c>
      <c r="C28" s="9"/>
      <c r="D28" s="9"/>
      <c r="E28" s="7" t="s">
        <v>7</v>
      </c>
      <c r="F28" s="9">
        <f>AVERAGE(G22:G27)</f>
        <v>-0.23971499999999998</v>
      </c>
      <c r="G28" s="9"/>
    </row>
    <row r="29" spans="1:7" x14ac:dyDescent="0.15">
      <c r="A29" s="7" t="s">
        <v>8</v>
      </c>
      <c r="B29" s="9">
        <f>SQRT(((D22-B28)^2+(D23-B28)^2+(D24-B28)^2+(D25-B28)^2+(D26-B28)^2+(D27-B28)^2)/5)</f>
        <v>9.9251305616936611E-3</v>
      </c>
      <c r="C29" s="9"/>
      <c r="D29" s="9"/>
      <c r="E29" s="7" t="s">
        <v>8</v>
      </c>
      <c r="F29" s="9">
        <f>SQRT(((G22-F28)^2+(G23-F28)^2+(G24-F28)^2+(G25-F28)^2+(G26-F28)^2+(G27-F28)^2)/5)</f>
        <v>2.0473470638853607E-3</v>
      </c>
      <c r="G29" s="9"/>
    </row>
    <row r="30" spans="1:7" x14ac:dyDescent="0.15">
      <c r="A30" s="7" t="s">
        <v>11</v>
      </c>
      <c r="B30" s="9">
        <f>B28</f>
        <v>3.0533816666666667</v>
      </c>
      <c r="C30" s="9"/>
      <c r="D30" s="3">
        <f>B29</f>
        <v>9.9251305616936611E-3</v>
      </c>
      <c r="E30" s="7" t="s">
        <v>10</v>
      </c>
      <c r="F30" s="3">
        <f>F28</f>
        <v>-0.23971499999999998</v>
      </c>
      <c r="G30" s="3">
        <f>F29</f>
        <v>2.0473470638853607E-3</v>
      </c>
    </row>
    <row r="31" spans="1:7" x14ac:dyDescent="0.15">
      <c r="A31" s="16" t="s">
        <v>23</v>
      </c>
      <c r="B31" s="17">
        <f>SQRT(((9.8*0.025/(B28-F28))^2)*(0.0005^2)+((9.8*0.025/(B28-F28))^2)*(0.00002^2)+(((9.8*0.025*0.025)^2)/((B28-F28)^4))*(B29^2)+(((9.8*0.025*0.025)^2)/((B28-F28)^4))*(F29^2))</f>
        <v>3.7666209587228183E-5</v>
      </c>
      <c r="C31" s="18"/>
      <c r="D31" s="18"/>
      <c r="E31" s="26" t="s">
        <v>21</v>
      </c>
      <c r="F31" s="23">
        <f>(9.8*0.025*0.025)/(B28-F28)</f>
        <v>1.8599514742456192E-3</v>
      </c>
      <c r="G31" s="23">
        <f>B31</f>
        <v>3.7666209587228183E-5</v>
      </c>
    </row>
    <row r="32" spans="1:7" x14ac:dyDescent="0.15">
      <c r="A32" s="16"/>
      <c r="B32" s="19"/>
      <c r="C32" s="20"/>
      <c r="D32" s="20"/>
      <c r="E32" s="27"/>
      <c r="F32" s="24"/>
      <c r="G32" s="24"/>
    </row>
    <row r="33" spans="1:7" x14ac:dyDescent="0.15">
      <c r="A33" s="16"/>
      <c r="B33" s="21"/>
      <c r="C33" s="22"/>
      <c r="D33" s="22"/>
      <c r="E33" s="28"/>
      <c r="F33" s="25"/>
      <c r="G33" s="25"/>
    </row>
    <row r="34" spans="1:7" x14ac:dyDescent="0.15">
      <c r="A34" s="12" t="s">
        <v>14</v>
      </c>
      <c r="B34" s="12"/>
      <c r="C34" s="12"/>
      <c r="D34" s="12"/>
      <c r="E34" s="12"/>
      <c r="F34" s="12"/>
      <c r="G34" s="12"/>
    </row>
    <row r="35" spans="1:7" ht="13.5" customHeight="1" x14ac:dyDescent="0.15">
      <c r="A35" s="12"/>
      <c r="B35" s="12"/>
      <c r="C35" s="12"/>
      <c r="D35" s="12"/>
      <c r="E35" s="12"/>
      <c r="F35" s="12"/>
      <c r="G35" s="12"/>
    </row>
    <row r="36" spans="1:7" ht="13.5" customHeight="1" x14ac:dyDescent="0.15">
      <c r="A36" s="12"/>
      <c r="B36" s="12"/>
      <c r="C36" s="12"/>
      <c r="D36" s="12"/>
      <c r="E36" s="12"/>
      <c r="F36" s="12"/>
      <c r="G36" s="12"/>
    </row>
    <row r="37" spans="1:7" x14ac:dyDescent="0.15">
      <c r="A37" s="44" t="s">
        <v>15</v>
      </c>
      <c r="B37" s="44"/>
      <c r="C37" s="44"/>
      <c r="D37" s="44"/>
      <c r="E37" s="44" t="s">
        <v>18</v>
      </c>
      <c r="F37" s="44"/>
      <c r="G37" s="44"/>
    </row>
    <row r="38" spans="1:7" x14ac:dyDescent="0.15">
      <c r="A38" s="44" t="s">
        <v>16</v>
      </c>
      <c r="B38" s="9">
        <f>F11-F31</f>
        <v>6.3425876301040716E-3</v>
      </c>
      <c r="C38" s="9"/>
      <c r="D38" s="9"/>
      <c r="E38" s="44" t="s">
        <v>25</v>
      </c>
      <c r="F38" s="9">
        <f>B14*(0.105^2+0.12^2)/2</f>
        <v>6.2036999999999986E-3</v>
      </c>
      <c r="G38" s="9"/>
    </row>
    <row r="39" spans="1:7" x14ac:dyDescent="0.15">
      <c r="A39" s="44"/>
      <c r="B39" s="9"/>
      <c r="C39" s="9"/>
      <c r="D39" s="9"/>
      <c r="E39" s="44"/>
      <c r="F39" s="9"/>
      <c r="G39" s="9"/>
    </row>
    <row r="40" spans="1:7" ht="13.5" customHeight="1" x14ac:dyDescent="0.15">
      <c r="A40" s="44" t="s">
        <v>17</v>
      </c>
      <c r="B40" s="9">
        <f>SQRT(B11^2+B31^2)</f>
        <v>1.7019008851845455E-4</v>
      </c>
      <c r="C40" s="9"/>
      <c r="D40" s="9"/>
      <c r="E40" s="44" t="s">
        <v>26</v>
      </c>
      <c r="F40" s="9">
        <f>F38</f>
        <v>6.2036999999999986E-3</v>
      </c>
      <c r="G40" s="9">
        <f>SQRT((((0.12^2+0.105^2)^2)/4)*0.0000001^2+((B14*0.12)^2)*0.00002^2+((B14*0.105)^2)*0.00002^2)</f>
        <v>1.5562538662045347E-6</v>
      </c>
    </row>
    <row r="41" spans="1:7" ht="13.5" customHeight="1" x14ac:dyDescent="0.15">
      <c r="A41" s="44"/>
      <c r="B41" s="9"/>
      <c r="C41" s="9"/>
      <c r="D41" s="9"/>
      <c r="E41" s="44"/>
      <c r="F41" s="9"/>
      <c r="G41" s="9"/>
    </row>
    <row r="42" spans="1:7" ht="13.5" customHeight="1" x14ac:dyDescent="0.15">
      <c r="A42" s="12" t="s">
        <v>39</v>
      </c>
      <c r="B42" s="12"/>
      <c r="C42" s="12"/>
      <c r="D42" s="12"/>
      <c r="E42" s="12"/>
      <c r="F42" s="12"/>
      <c r="G42" s="12"/>
    </row>
    <row r="43" spans="1:7" x14ac:dyDescent="0.15">
      <c r="A43" s="12"/>
      <c r="B43" s="12"/>
      <c r="C43" s="12"/>
      <c r="D43" s="12"/>
      <c r="E43" s="12"/>
      <c r="F43" s="12"/>
      <c r="G43" s="12"/>
    </row>
    <row r="44" spans="1:7" x14ac:dyDescent="0.15">
      <c r="A44" s="12"/>
      <c r="B44" s="12"/>
      <c r="C44" s="12"/>
      <c r="D44" s="12"/>
      <c r="E44" s="12"/>
      <c r="F44" s="12"/>
      <c r="G44" s="12"/>
    </row>
  </sheetData>
  <mergeCells count="37">
    <mergeCell ref="A42:G44"/>
    <mergeCell ref="A37:D37"/>
    <mergeCell ref="E37:G37"/>
    <mergeCell ref="A38:A39"/>
    <mergeCell ref="B38:D39"/>
    <mergeCell ref="E38:E39"/>
    <mergeCell ref="F38:G39"/>
    <mergeCell ref="A40:A41"/>
    <mergeCell ref="E40:E41"/>
    <mergeCell ref="F40:F41"/>
    <mergeCell ref="G40:G41"/>
    <mergeCell ref="B40:D41"/>
    <mergeCell ref="B11:D13"/>
    <mergeCell ref="E11:E13"/>
    <mergeCell ref="E31:E33"/>
    <mergeCell ref="F11:F13"/>
    <mergeCell ref="G11:G13"/>
    <mergeCell ref="F31:F33"/>
    <mergeCell ref="A15:G17"/>
    <mergeCell ref="B18:G20"/>
    <mergeCell ref="A18:A20"/>
    <mergeCell ref="G31:G33"/>
    <mergeCell ref="F28:G28"/>
    <mergeCell ref="F29:G29"/>
    <mergeCell ref="A11:A13"/>
    <mergeCell ref="A34:G36"/>
    <mergeCell ref="B14:G14"/>
    <mergeCell ref="A31:A33"/>
    <mergeCell ref="B28:D28"/>
    <mergeCell ref="B29:D29"/>
    <mergeCell ref="B30:C30"/>
    <mergeCell ref="B31:D33"/>
    <mergeCell ref="B10:C10"/>
    <mergeCell ref="B8:D8"/>
    <mergeCell ref="B9:D9"/>
    <mergeCell ref="F9:G9"/>
    <mergeCell ref="F8:G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I25"/>
  <sheetViews>
    <sheetView topLeftCell="C4" workbookViewId="0">
      <selection activeCell="B20" sqref="B20:D21"/>
    </sheetView>
  </sheetViews>
  <sheetFormatPr defaultRowHeight="13.5" x14ac:dyDescent="0.15"/>
  <cols>
    <col min="1" max="1" width="13.625" customWidth="1"/>
    <col min="2" max="4" width="10.875" customWidth="1"/>
    <col min="5" max="5" width="13.75" customWidth="1"/>
    <col min="6" max="6" width="10.375" customWidth="1"/>
    <col min="7" max="7" width="10.125" customWidth="1"/>
    <col min="8" max="8" width="10.25" customWidth="1"/>
    <col min="9" max="9" width="10.5" customWidth="1"/>
  </cols>
  <sheetData>
    <row r="1" spans="1:9" ht="13.5" customHeight="1" x14ac:dyDescent="0.15">
      <c r="A1" s="12" t="s">
        <v>30</v>
      </c>
      <c r="B1" s="12"/>
      <c r="C1" s="12"/>
      <c r="D1" s="12"/>
      <c r="E1" s="12"/>
      <c r="F1" s="12"/>
      <c r="G1" s="12"/>
      <c r="H1" s="12"/>
      <c r="I1" s="12"/>
    </row>
    <row r="2" spans="1:9" ht="13.5" customHeight="1" x14ac:dyDescent="0.15">
      <c r="A2" s="12"/>
      <c r="B2" s="12"/>
      <c r="C2" s="12"/>
      <c r="D2" s="12"/>
      <c r="E2" s="12"/>
      <c r="F2" s="12"/>
      <c r="G2" s="12"/>
      <c r="H2" s="12"/>
      <c r="I2" s="12"/>
    </row>
    <row r="3" spans="1:9" ht="13.5" customHeight="1" x14ac:dyDescent="0.15">
      <c r="A3" s="12"/>
      <c r="B3" s="12"/>
      <c r="C3" s="12"/>
      <c r="D3" s="12"/>
      <c r="E3" s="12"/>
      <c r="F3" s="12"/>
      <c r="G3" s="12"/>
      <c r="H3" s="12"/>
      <c r="I3" s="12"/>
    </row>
    <row r="4" spans="1:9" x14ac:dyDescent="0.15">
      <c r="A4" s="7" t="s">
        <v>32</v>
      </c>
      <c r="B4" s="13">
        <v>0.46800000000000003</v>
      </c>
      <c r="C4" s="14"/>
      <c r="D4" s="14"/>
      <c r="E4" s="14"/>
      <c r="F4" s="14"/>
      <c r="G4" s="14"/>
      <c r="H4" s="14"/>
      <c r="I4" s="15"/>
    </row>
    <row r="5" spans="1:9" x14ac:dyDescent="0.15">
      <c r="A5" s="7" t="s">
        <v>28</v>
      </c>
      <c r="B5" s="7">
        <v>1.4999999999999999E-2</v>
      </c>
      <c r="C5" s="7">
        <v>0.02</v>
      </c>
      <c r="D5" s="7">
        <v>2.5000000000000001E-2</v>
      </c>
      <c r="E5" s="7">
        <v>0.03</v>
      </c>
      <c r="F5" s="7">
        <v>3.5000000000000003E-2</v>
      </c>
      <c r="G5" s="7">
        <v>0.04</v>
      </c>
      <c r="H5" s="7">
        <v>4.4999999999999998E-2</v>
      </c>
      <c r="I5" s="7">
        <v>0.05</v>
      </c>
    </row>
    <row r="6" spans="1:9" x14ac:dyDescent="0.15">
      <c r="A6" s="7" t="s">
        <v>27</v>
      </c>
      <c r="B6" s="2">
        <v>8.5648</v>
      </c>
      <c r="C6" s="2">
        <v>7.3749000000000002</v>
      </c>
      <c r="D6" s="2">
        <v>6.5002000000000004</v>
      </c>
      <c r="E6" s="2">
        <v>5.9766000000000004</v>
      </c>
      <c r="F6" s="2">
        <v>5.3544999999999998</v>
      </c>
      <c r="G6" s="2">
        <v>5.0810000000000004</v>
      </c>
      <c r="H6" s="2">
        <v>4.7504</v>
      </c>
      <c r="I6" s="2">
        <v>4.5453999999999999</v>
      </c>
    </row>
    <row r="7" spans="1:9" x14ac:dyDescent="0.15">
      <c r="A7" s="7" t="s">
        <v>29</v>
      </c>
      <c r="B7" s="1">
        <f t="shared" ref="B7:I7" si="0">1/(B6^2)</f>
        <v>1.3632187408315361E-2</v>
      </c>
      <c r="C7" s="1">
        <f t="shared" si="0"/>
        <v>1.8386020002447909E-2</v>
      </c>
      <c r="D7" s="1">
        <f t="shared" si="0"/>
        <v>2.3667182588842168E-2</v>
      </c>
      <c r="E7" s="1">
        <f t="shared" si="0"/>
        <v>2.7995718567726629E-2</v>
      </c>
      <c r="F7" s="1">
        <f t="shared" si="0"/>
        <v>3.487884975413158E-2</v>
      </c>
      <c r="G7" s="1">
        <f t="shared" si="0"/>
        <v>3.8734826067654785E-2</v>
      </c>
      <c r="H7" s="1">
        <f t="shared" si="0"/>
        <v>4.4313865937693882E-2</v>
      </c>
      <c r="I7" s="1">
        <f t="shared" si="0"/>
        <v>4.8401161620909135E-2</v>
      </c>
    </row>
    <row r="8" spans="1:9" x14ac:dyDescent="0.15">
      <c r="A8" s="44" t="s">
        <v>31</v>
      </c>
      <c r="B8" s="7" t="s">
        <v>41</v>
      </c>
      <c r="C8" s="9">
        <f>SLOPE(B5:I5,B7:I7)</f>
        <v>0.98589339820910638</v>
      </c>
      <c r="D8" s="9"/>
      <c r="E8" s="44" t="s">
        <v>33</v>
      </c>
      <c r="F8" s="9">
        <f>(C8*9.8*0.025)/(16*3.14)</f>
        <v>4.8078002102155872E-3</v>
      </c>
      <c r="G8" s="9"/>
      <c r="H8" s="9"/>
      <c r="I8" s="7" t="s">
        <v>42</v>
      </c>
    </row>
    <row r="9" spans="1:9" x14ac:dyDescent="0.15">
      <c r="A9" s="44"/>
      <c r="B9" s="7" t="s">
        <v>40</v>
      </c>
      <c r="C9" s="9">
        <f>CORREL(B5:I5,B7:I7)</f>
        <v>0.99894143966581272</v>
      </c>
      <c r="D9" s="9"/>
      <c r="E9" s="44"/>
      <c r="F9" s="9"/>
      <c r="G9" s="9"/>
      <c r="H9" s="9"/>
      <c r="I9" s="3">
        <f>INTERCEPT(B5:I5,B7:I7)</f>
        <v>1.6896221141551593E-3</v>
      </c>
    </row>
    <row r="10" spans="1:9" x14ac:dyDescent="0.15">
      <c r="A10" s="12" t="s">
        <v>34</v>
      </c>
      <c r="B10" s="12"/>
      <c r="C10" s="12"/>
      <c r="D10" s="12"/>
      <c r="E10" s="12"/>
      <c r="F10" s="12"/>
      <c r="G10" s="12"/>
      <c r="H10" s="12"/>
      <c r="I10" s="12"/>
    </row>
    <row r="11" spans="1:9" x14ac:dyDescent="0.15">
      <c r="A11" s="12"/>
      <c r="B11" s="12"/>
      <c r="C11" s="12"/>
      <c r="D11" s="12"/>
      <c r="E11" s="12"/>
      <c r="F11" s="12"/>
      <c r="G11" s="12"/>
      <c r="H11" s="12"/>
      <c r="I11" s="12"/>
    </row>
    <row r="12" spans="1:9" x14ac:dyDescent="0.15">
      <c r="A12" s="12"/>
      <c r="B12" s="12"/>
      <c r="C12" s="12"/>
      <c r="D12" s="12"/>
      <c r="E12" s="12"/>
      <c r="F12" s="12"/>
      <c r="G12" s="12"/>
      <c r="H12" s="12"/>
      <c r="I12" s="12"/>
    </row>
    <row r="13" spans="1:9" x14ac:dyDescent="0.15">
      <c r="A13" s="7" t="s">
        <v>28</v>
      </c>
      <c r="B13" s="7">
        <v>1.4999999999999999E-2</v>
      </c>
      <c r="C13" s="7">
        <v>0.02</v>
      </c>
      <c r="D13" s="7">
        <v>2.5000000000000001E-2</v>
      </c>
      <c r="E13" s="7">
        <v>0.03</v>
      </c>
      <c r="F13" s="7">
        <v>3.5000000000000003E-2</v>
      </c>
      <c r="G13" s="7">
        <v>0.04</v>
      </c>
      <c r="H13" s="7">
        <v>4.4999999999999998E-2</v>
      </c>
      <c r="I13" s="7">
        <v>0.05</v>
      </c>
    </row>
    <row r="14" spans="1:9" x14ac:dyDescent="0.15">
      <c r="A14" s="7" t="s">
        <v>27</v>
      </c>
      <c r="B14" s="2">
        <v>5.0248999999999997</v>
      </c>
      <c r="C14" s="2">
        <v>4.4089</v>
      </c>
      <c r="D14" s="2">
        <v>3.9333999999999998</v>
      </c>
      <c r="E14" s="2">
        <v>3.5638999999999998</v>
      </c>
      <c r="F14" s="2">
        <v>3.2423000000000002</v>
      </c>
      <c r="G14" s="2">
        <v>3.0754999999999999</v>
      </c>
      <c r="H14" s="2">
        <v>2.9054000000000002</v>
      </c>
      <c r="I14" s="2">
        <v>2.7061999999999999</v>
      </c>
    </row>
    <row r="15" spans="1:9" x14ac:dyDescent="0.15">
      <c r="A15" s="7" t="s">
        <v>29</v>
      </c>
      <c r="B15" s="1">
        <f t="shared" ref="B15:I15" si="1">1/(B14^2)</f>
        <v>3.9604556409322381E-2</v>
      </c>
      <c r="C15" s="1">
        <f t="shared" si="1"/>
        <v>5.1444565429315511E-2</v>
      </c>
      <c r="D15" s="1">
        <f t="shared" si="1"/>
        <v>6.4634407663102952E-2</v>
      </c>
      <c r="E15" s="1">
        <f t="shared" si="1"/>
        <v>7.8731582495100552E-2</v>
      </c>
      <c r="F15" s="1">
        <f t="shared" si="1"/>
        <v>9.5124767304724064E-2</v>
      </c>
      <c r="G15" s="1">
        <f t="shared" si="1"/>
        <v>0.10572277094836577</v>
      </c>
      <c r="H15" s="1">
        <f t="shared" si="1"/>
        <v>0.11846447541094246</v>
      </c>
      <c r="I15" s="1">
        <f t="shared" si="1"/>
        <v>0.1365463893062854</v>
      </c>
    </row>
    <row r="16" spans="1:9" x14ac:dyDescent="0.15">
      <c r="A16" s="44" t="s">
        <v>31</v>
      </c>
      <c r="B16" s="7" t="s">
        <v>41</v>
      </c>
      <c r="C16" s="9">
        <f>SLOPE(B13:I13,B15:I15)</f>
        <v>0.3633096523903111</v>
      </c>
      <c r="D16" s="9"/>
      <c r="E16" s="44" t="s">
        <v>38</v>
      </c>
      <c r="F16" s="9">
        <f>(C16*9.8*0.025)/(16*3.14)</f>
        <v>1.7717130739575283E-3</v>
      </c>
      <c r="G16" s="9"/>
      <c r="H16" s="9"/>
      <c r="I16" s="7" t="s">
        <v>42</v>
      </c>
    </row>
    <row r="17" spans="1:9" x14ac:dyDescent="0.15">
      <c r="A17" s="44"/>
      <c r="B17" s="7" t="s">
        <v>40</v>
      </c>
      <c r="C17" s="9">
        <f>CORREL(B13:I13,B15:I15)</f>
        <v>0.99883673471470269</v>
      </c>
      <c r="D17" s="9"/>
      <c r="E17" s="44"/>
      <c r="F17" s="9"/>
      <c r="G17" s="9"/>
      <c r="H17" s="9"/>
      <c r="I17" s="3">
        <f>INTERCEPT(B13:I13,B15:I15)</f>
        <v>1.1521211528804018E-3</v>
      </c>
    </row>
    <row r="18" spans="1:9" ht="13.5" customHeight="1" x14ac:dyDescent="0.15">
      <c r="A18" s="48" t="s">
        <v>35</v>
      </c>
      <c r="B18" s="49"/>
      <c r="C18" s="49"/>
      <c r="D18" s="49"/>
      <c r="E18" s="49"/>
      <c r="F18" s="49"/>
      <c r="G18" s="49"/>
      <c r="H18" s="49"/>
      <c r="I18" s="50"/>
    </row>
    <row r="19" spans="1:9" ht="13.5" customHeight="1" x14ac:dyDescent="0.15">
      <c r="A19" s="51"/>
      <c r="B19" s="52"/>
      <c r="C19" s="52"/>
      <c r="D19" s="52"/>
      <c r="E19" s="52"/>
      <c r="F19" s="52"/>
      <c r="G19" s="52"/>
      <c r="H19" s="52"/>
      <c r="I19" s="53"/>
    </row>
    <row r="20" spans="1:9" ht="13.5" customHeight="1" x14ac:dyDescent="0.15">
      <c r="A20" s="26" t="s">
        <v>37</v>
      </c>
      <c r="B20" s="23">
        <f>F8-F16</f>
        <v>3.0360871362580589E-3</v>
      </c>
      <c r="C20" s="23"/>
      <c r="D20" s="23"/>
      <c r="E20" s="26" t="s">
        <v>36</v>
      </c>
      <c r="F20" s="23">
        <f>(B4*0.12^2)/2</f>
        <v>3.3695999999999999E-3</v>
      </c>
      <c r="G20" s="23"/>
      <c r="H20" s="23"/>
      <c r="I20" s="23"/>
    </row>
    <row r="21" spans="1:9" x14ac:dyDescent="0.15">
      <c r="A21" s="28"/>
      <c r="B21" s="25"/>
      <c r="C21" s="25"/>
      <c r="D21" s="25"/>
      <c r="E21" s="28"/>
      <c r="F21" s="25"/>
      <c r="G21" s="25"/>
      <c r="H21" s="25"/>
      <c r="I21" s="25"/>
    </row>
    <row r="22" spans="1:9" ht="13.5" customHeight="1" x14ac:dyDescent="0.15">
      <c r="A22" s="38" t="s">
        <v>20</v>
      </c>
      <c r="B22" s="45" t="s">
        <v>43</v>
      </c>
      <c r="C22" s="45"/>
      <c r="D22" s="45"/>
      <c r="E22" s="45"/>
      <c r="F22" s="45"/>
      <c r="G22" s="45"/>
      <c r="H22" s="45"/>
      <c r="I22" s="45"/>
    </row>
    <row r="23" spans="1:9" x14ac:dyDescent="0.15">
      <c r="A23" s="39"/>
      <c r="B23" s="46"/>
      <c r="C23" s="46"/>
      <c r="D23" s="46"/>
      <c r="E23" s="46"/>
      <c r="F23" s="46"/>
      <c r="G23" s="46"/>
      <c r="H23" s="46"/>
      <c r="I23" s="46"/>
    </row>
    <row r="24" spans="1:9" x14ac:dyDescent="0.15">
      <c r="A24" s="39"/>
      <c r="B24" s="46"/>
      <c r="C24" s="46"/>
      <c r="D24" s="46"/>
      <c r="E24" s="46"/>
      <c r="F24" s="46"/>
      <c r="G24" s="46"/>
      <c r="H24" s="46"/>
      <c r="I24" s="46"/>
    </row>
    <row r="25" spans="1:9" x14ac:dyDescent="0.15">
      <c r="A25" s="40"/>
      <c r="B25" s="47"/>
      <c r="C25" s="47"/>
      <c r="D25" s="47"/>
      <c r="E25" s="47"/>
      <c r="F25" s="47"/>
      <c r="G25" s="47"/>
      <c r="H25" s="47"/>
      <c r="I25" s="47"/>
    </row>
  </sheetData>
  <mergeCells count="20">
    <mergeCell ref="A10:I12"/>
    <mergeCell ref="A16:A17"/>
    <mergeCell ref="E16:E17"/>
    <mergeCell ref="C16:D16"/>
    <mergeCell ref="C17:D17"/>
    <mergeCell ref="F16:H17"/>
    <mergeCell ref="B22:I25"/>
    <mergeCell ref="A22:A25"/>
    <mergeCell ref="A18:I19"/>
    <mergeCell ref="A20:A21"/>
    <mergeCell ref="E20:E21"/>
    <mergeCell ref="F20:I21"/>
    <mergeCell ref="B20:D21"/>
    <mergeCell ref="A1:I3"/>
    <mergeCell ref="B4:I4"/>
    <mergeCell ref="A8:A9"/>
    <mergeCell ref="C8:D8"/>
    <mergeCell ref="C9:D9"/>
    <mergeCell ref="E8:E9"/>
    <mergeCell ref="F8:H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G26"/>
  <sheetViews>
    <sheetView topLeftCell="C9" workbookViewId="0">
      <selection activeCell="F22" sqref="F22:G23"/>
    </sheetView>
  </sheetViews>
  <sheetFormatPr defaultRowHeight="13.5" x14ac:dyDescent="0.15"/>
  <cols>
    <col min="1" max="1" width="12.875" customWidth="1"/>
    <col min="2" max="3" width="13.75" customWidth="1"/>
    <col min="4" max="4" width="13.5" customWidth="1"/>
    <col min="5" max="5" width="13.125" customWidth="1"/>
    <col min="6" max="6" width="14.5" customWidth="1"/>
    <col min="7" max="7" width="14.375" customWidth="1"/>
  </cols>
  <sheetData>
    <row r="1" spans="1:7" ht="13.5" customHeight="1" x14ac:dyDescent="0.15">
      <c r="A1" s="48" t="s">
        <v>44</v>
      </c>
      <c r="B1" s="49"/>
      <c r="C1" s="49"/>
      <c r="D1" s="49"/>
      <c r="E1" s="49"/>
      <c r="F1" s="49"/>
      <c r="G1" s="49"/>
    </row>
    <row r="2" spans="1:7" ht="13.5" customHeight="1" x14ac:dyDescent="0.15">
      <c r="A2" s="54"/>
      <c r="B2" s="55"/>
      <c r="C2" s="55"/>
      <c r="D2" s="55"/>
      <c r="E2" s="55"/>
      <c r="F2" s="55"/>
      <c r="G2" s="55"/>
    </row>
    <row r="3" spans="1:7" ht="13.5" customHeight="1" x14ac:dyDescent="0.15">
      <c r="A3" s="51"/>
      <c r="B3" s="52"/>
      <c r="C3" s="52"/>
      <c r="D3" s="52"/>
      <c r="E3" s="52"/>
      <c r="F3" s="52"/>
      <c r="G3" s="52"/>
    </row>
    <row r="4" spans="1:7" x14ac:dyDescent="0.15">
      <c r="A4" s="7" t="s">
        <v>45</v>
      </c>
      <c r="B4" s="13">
        <v>0.378</v>
      </c>
      <c r="C4" s="14"/>
      <c r="D4" s="14"/>
      <c r="E4" s="14"/>
      <c r="F4" s="14"/>
      <c r="G4" s="15"/>
    </row>
    <row r="5" spans="1:7" x14ac:dyDescent="0.15">
      <c r="A5" s="6"/>
      <c r="B5" s="7" t="s">
        <v>0</v>
      </c>
      <c r="C5" s="7" t="s">
        <v>1</v>
      </c>
      <c r="D5" s="8" t="s">
        <v>4</v>
      </c>
      <c r="E5" s="8" t="s">
        <v>2</v>
      </c>
      <c r="F5" s="8" t="s">
        <v>3</v>
      </c>
      <c r="G5" s="8" t="s">
        <v>5</v>
      </c>
    </row>
    <row r="6" spans="1:7" x14ac:dyDescent="0.15">
      <c r="A6" s="7">
        <v>1</v>
      </c>
      <c r="B6" s="2">
        <v>2.7252000000000001</v>
      </c>
      <c r="C6" s="2">
        <v>5.7057000000000002</v>
      </c>
      <c r="D6" s="2">
        <v>1.40866</v>
      </c>
      <c r="E6" s="2">
        <v>0.68979999999999997</v>
      </c>
      <c r="F6" s="2">
        <v>2.7879999999999998</v>
      </c>
      <c r="G6" s="2">
        <v>-8.9690000000000006E-2</v>
      </c>
    </row>
    <row r="7" spans="1:7" x14ac:dyDescent="0.15">
      <c r="A7" s="7">
        <v>2</v>
      </c>
      <c r="B7" s="2">
        <v>2.8050999999999999</v>
      </c>
      <c r="C7" s="2">
        <v>5.7694000000000001</v>
      </c>
      <c r="D7" s="2">
        <v>1.4278599999999999</v>
      </c>
      <c r="E7" s="2">
        <v>0.68669999999999998</v>
      </c>
      <c r="F7" s="2">
        <v>2.7757000000000001</v>
      </c>
      <c r="G7" s="2">
        <v>-9.1209999999999999E-2</v>
      </c>
    </row>
    <row r="8" spans="1:7" x14ac:dyDescent="0.15">
      <c r="A8" s="7">
        <v>3</v>
      </c>
      <c r="B8" s="2">
        <v>2.8612000000000002</v>
      </c>
      <c r="C8" s="2">
        <v>5.8304</v>
      </c>
      <c r="D8" s="2">
        <v>1.42438</v>
      </c>
      <c r="E8" s="2">
        <v>0.69330000000000003</v>
      </c>
      <c r="F8" s="2">
        <v>2.8033000000000001</v>
      </c>
      <c r="G8" s="2">
        <v>-9.2240000000000003E-2</v>
      </c>
    </row>
    <row r="9" spans="1:7" x14ac:dyDescent="0.15">
      <c r="A9" s="7" t="s">
        <v>6</v>
      </c>
      <c r="B9" s="9">
        <f>AVERAGE(D6:D8)</f>
        <v>1.4203000000000001</v>
      </c>
      <c r="C9" s="9"/>
      <c r="D9" s="9"/>
      <c r="E9" s="7" t="s">
        <v>7</v>
      </c>
      <c r="F9" s="9">
        <f>AVERAGE(G6:G8)</f>
        <v>-9.1046666666666665E-2</v>
      </c>
      <c r="G9" s="9"/>
    </row>
    <row r="10" spans="1:7" x14ac:dyDescent="0.15">
      <c r="A10" s="44" t="s">
        <v>46</v>
      </c>
      <c r="B10" s="9">
        <f>(9.8*0.025*0.025)/(B9-F9)</f>
        <v>4.0526770826900512E-3</v>
      </c>
      <c r="C10" s="9"/>
      <c r="D10" s="9"/>
      <c r="E10" s="9"/>
      <c r="F10" s="9"/>
      <c r="G10" s="9"/>
    </row>
    <row r="11" spans="1:7" x14ac:dyDescent="0.15">
      <c r="A11" s="44"/>
      <c r="B11" s="9"/>
      <c r="C11" s="9"/>
      <c r="D11" s="9"/>
      <c r="E11" s="9"/>
      <c r="F11" s="9"/>
      <c r="G11" s="9"/>
    </row>
    <row r="12" spans="1:7" x14ac:dyDescent="0.15">
      <c r="A12" s="48" t="s">
        <v>47</v>
      </c>
      <c r="B12" s="49"/>
      <c r="C12" s="49"/>
      <c r="D12" s="49"/>
      <c r="E12" s="49"/>
      <c r="F12" s="49"/>
      <c r="G12" s="49"/>
    </row>
    <row r="13" spans="1:7" x14ac:dyDescent="0.15">
      <c r="A13" s="54"/>
      <c r="B13" s="55"/>
      <c r="C13" s="55"/>
      <c r="D13" s="55"/>
      <c r="E13" s="55"/>
      <c r="F13" s="55"/>
      <c r="G13" s="55"/>
    </row>
    <row r="14" spans="1:7" x14ac:dyDescent="0.15">
      <c r="A14" s="51"/>
      <c r="B14" s="52"/>
      <c r="C14" s="52"/>
      <c r="D14" s="52"/>
      <c r="E14" s="52"/>
      <c r="F14" s="52"/>
      <c r="G14" s="52"/>
    </row>
    <row r="15" spans="1:7" x14ac:dyDescent="0.15">
      <c r="A15" s="6"/>
      <c r="B15" s="7" t="s">
        <v>0</v>
      </c>
      <c r="C15" s="7" t="s">
        <v>1</v>
      </c>
      <c r="D15" s="8" t="s">
        <v>4</v>
      </c>
      <c r="E15" s="8" t="s">
        <v>2</v>
      </c>
      <c r="F15" s="8" t="s">
        <v>3</v>
      </c>
      <c r="G15" s="8" t="s">
        <v>5</v>
      </c>
    </row>
    <row r="16" spans="1:7" x14ac:dyDescent="0.15">
      <c r="A16" s="7">
        <v>1</v>
      </c>
      <c r="B16" s="2">
        <v>2.9009999999999998</v>
      </c>
      <c r="C16" s="2">
        <v>5.9542999999999999</v>
      </c>
      <c r="D16" s="2">
        <v>1.34613</v>
      </c>
      <c r="E16" s="2">
        <v>0.70620000000000005</v>
      </c>
      <c r="F16" s="2">
        <v>2.8544999999999998</v>
      </c>
      <c r="G16" s="2">
        <v>-8.6180000000000007E-2</v>
      </c>
    </row>
    <row r="17" spans="1:7" x14ac:dyDescent="0.15">
      <c r="A17" s="7">
        <v>2</v>
      </c>
      <c r="B17" s="2">
        <v>2.9298999999999999</v>
      </c>
      <c r="C17" s="2">
        <v>5.9833999999999996</v>
      </c>
      <c r="D17" s="2">
        <v>1.34659</v>
      </c>
      <c r="E17" s="2">
        <v>0.70589999999999997</v>
      </c>
      <c r="F17" s="2">
        <v>2.8530000000000002</v>
      </c>
      <c r="G17" s="2">
        <v>-8.5440000000000002E-2</v>
      </c>
    </row>
    <row r="18" spans="1:7" x14ac:dyDescent="0.15">
      <c r="A18" s="7">
        <v>3</v>
      </c>
      <c r="B18" s="2">
        <v>2.9438</v>
      </c>
      <c r="C18" s="2">
        <v>5.9965999999999999</v>
      </c>
      <c r="D18" s="2">
        <v>1.3474699999999999</v>
      </c>
      <c r="E18" s="2">
        <v>0.70630000000000004</v>
      </c>
      <c r="F18" s="2">
        <v>2.8552</v>
      </c>
      <c r="G18" s="2">
        <v>-8.6989999999999998E-2</v>
      </c>
    </row>
    <row r="19" spans="1:7" x14ac:dyDescent="0.15">
      <c r="A19" s="7" t="s">
        <v>6</v>
      </c>
      <c r="B19" s="9">
        <f>AVERAGE(D16:D18)</f>
        <v>1.34673</v>
      </c>
      <c r="C19" s="9"/>
      <c r="D19" s="9"/>
      <c r="E19" s="7" t="s">
        <v>7</v>
      </c>
      <c r="F19" s="9">
        <f>AVERAGE(G16:G18)</f>
        <v>-8.620333333333334E-2</v>
      </c>
      <c r="G19" s="9"/>
    </row>
    <row r="20" spans="1:7" x14ac:dyDescent="0.15">
      <c r="A20" s="44" t="s">
        <v>48</v>
      </c>
      <c r="B20" s="9">
        <f>(9.8*0.025*0.025)/(B19-F19)</f>
        <v>4.2744486833534946E-3</v>
      </c>
      <c r="C20" s="9"/>
      <c r="D20" s="9"/>
      <c r="E20" s="9"/>
      <c r="F20" s="9"/>
      <c r="G20" s="9"/>
    </row>
    <row r="21" spans="1:7" x14ac:dyDescent="0.15">
      <c r="A21" s="44"/>
      <c r="B21" s="9"/>
      <c r="C21" s="9"/>
      <c r="D21" s="9"/>
      <c r="E21" s="9"/>
      <c r="F21" s="9"/>
      <c r="G21" s="9"/>
    </row>
    <row r="22" spans="1:7" x14ac:dyDescent="0.15">
      <c r="A22" s="26" t="s">
        <v>49</v>
      </c>
      <c r="B22" s="26" t="s">
        <v>50</v>
      </c>
      <c r="C22" s="23">
        <f>B20-B10</f>
        <v>2.2177160066344341E-4</v>
      </c>
      <c r="D22" s="23"/>
      <c r="E22" s="26" t="s">
        <v>51</v>
      </c>
      <c r="F22" s="23" t="s">
        <v>56</v>
      </c>
      <c r="G22" s="23"/>
    </row>
    <row r="23" spans="1:7" x14ac:dyDescent="0.15">
      <c r="A23" s="28"/>
      <c r="B23" s="28"/>
      <c r="C23" s="25"/>
      <c r="D23" s="25"/>
      <c r="E23" s="28"/>
      <c r="F23" s="25"/>
      <c r="G23" s="25"/>
    </row>
    <row r="24" spans="1:7" ht="13.5" customHeight="1" x14ac:dyDescent="0.15">
      <c r="A24" s="38" t="s">
        <v>20</v>
      </c>
      <c r="B24" s="29" t="s">
        <v>24</v>
      </c>
      <c r="C24" s="30"/>
      <c r="D24" s="30"/>
      <c r="E24" s="30"/>
      <c r="F24" s="30"/>
      <c r="G24" s="31"/>
    </row>
    <row r="25" spans="1:7" x14ac:dyDescent="0.15">
      <c r="A25" s="39"/>
      <c r="B25" s="32"/>
      <c r="C25" s="33"/>
      <c r="D25" s="33"/>
      <c r="E25" s="33"/>
      <c r="F25" s="33"/>
      <c r="G25" s="34"/>
    </row>
    <row r="26" spans="1:7" x14ac:dyDescent="0.15">
      <c r="A26" s="40"/>
      <c r="B26" s="35"/>
      <c r="C26" s="36"/>
      <c r="D26" s="36"/>
      <c r="E26" s="36"/>
      <c r="F26" s="36"/>
      <c r="G26" s="37"/>
    </row>
  </sheetData>
  <mergeCells count="18">
    <mergeCell ref="A24:A26"/>
    <mergeCell ref="B24:G26"/>
    <mergeCell ref="A12:G14"/>
    <mergeCell ref="B19:D19"/>
    <mergeCell ref="F19:G19"/>
    <mergeCell ref="A20:A21"/>
    <mergeCell ref="B20:G21"/>
    <mergeCell ref="A22:A23"/>
    <mergeCell ref="B22:B23"/>
    <mergeCell ref="E22:E23"/>
    <mergeCell ref="C22:D23"/>
    <mergeCell ref="F22:G23"/>
    <mergeCell ref="A1:G3"/>
    <mergeCell ref="A10:A11"/>
    <mergeCell ref="B10:G11"/>
    <mergeCell ref="F9:G9"/>
    <mergeCell ref="B9:D9"/>
    <mergeCell ref="B4:G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G30"/>
  <sheetViews>
    <sheetView tabSelected="1" workbookViewId="0">
      <selection activeCell="A12" sqref="A12:G20"/>
    </sheetView>
  </sheetViews>
  <sheetFormatPr defaultRowHeight="13.5" x14ac:dyDescent="0.15"/>
  <sheetData>
    <row r="1" spans="1:7" x14ac:dyDescent="0.15">
      <c r="A1" s="56" t="s">
        <v>52</v>
      </c>
      <c r="B1" s="56"/>
      <c r="C1" s="56"/>
      <c r="D1" s="56"/>
      <c r="E1" s="56"/>
      <c r="F1" s="56"/>
      <c r="G1" s="56"/>
    </row>
    <row r="2" spans="1:7" ht="13.5" customHeight="1" x14ac:dyDescent="0.15">
      <c r="A2" s="57" t="s">
        <v>53</v>
      </c>
      <c r="B2" s="58"/>
      <c r="C2" s="58"/>
      <c r="D2" s="58"/>
      <c r="E2" s="58"/>
      <c r="F2" s="58"/>
      <c r="G2" s="59"/>
    </row>
    <row r="3" spans="1:7" x14ac:dyDescent="0.15">
      <c r="A3" s="57"/>
      <c r="B3" s="58"/>
      <c r="C3" s="58"/>
      <c r="D3" s="58"/>
      <c r="E3" s="58"/>
      <c r="F3" s="58"/>
      <c r="G3" s="59"/>
    </row>
    <row r="4" spans="1:7" x14ac:dyDescent="0.15">
      <c r="A4" s="57"/>
      <c r="B4" s="58"/>
      <c r="C4" s="58"/>
      <c r="D4" s="58"/>
      <c r="E4" s="58"/>
      <c r="F4" s="58"/>
      <c r="G4" s="59"/>
    </row>
    <row r="5" spans="1:7" x14ac:dyDescent="0.15">
      <c r="A5" s="57"/>
      <c r="B5" s="58"/>
      <c r="C5" s="58"/>
      <c r="D5" s="58"/>
      <c r="E5" s="58"/>
      <c r="F5" s="58"/>
      <c r="G5" s="59"/>
    </row>
    <row r="6" spans="1:7" x14ac:dyDescent="0.15">
      <c r="A6" s="57"/>
      <c r="B6" s="58"/>
      <c r="C6" s="58"/>
      <c r="D6" s="58"/>
      <c r="E6" s="58"/>
      <c r="F6" s="58"/>
      <c r="G6" s="59"/>
    </row>
    <row r="7" spans="1:7" x14ac:dyDescent="0.15">
      <c r="A7" s="57"/>
      <c r="B7" s="58"/>
      <c r="C7" s="58"/>
      <c r="D7" s="58"/>
      <c r="E7" s="58"/>
      <c r="F7" s="58"/>
      <c r="G7" s="59"/>
    </row>
    <row r="8" spans="1:7" x14ac:dyDescent="0.15">
      <c r="A8" s="57"/>
      <c r="B8" s="58"/>
      <c r="C8" s="58"/>
      <c r="D8" s="58"/>
      <c r="E8" s="58"/>
      <c r="F8" s="58"/>
      <c r="G8" s="59"/>
    </row>
    <row r="9" spans="1:7" x14ac:dyDescent="0.15">
      <c r="A9" s="57"/>
      <c r="B9" s="58"/>
      <c r="C9" s="58"/>
      <c r="D9" s="58"/>
      <c r="E9" s="58"/>
      <c r="F9" s="58"/>
      <c r="G9" s="59"/>
    </row>
    <row r="10" spans="1:7" x14ac:dyDescent="0.15">
      <c r="A10" s="57"/>
      <c r="B10" s="58"/>
      <c r="C10" s="58"/>
      <c r="D10" s="58"/>
      <c r="E10" s="58"/>
      <c r="F10" s="58"/>
      <c r="G10" s="59"/>
    </row>
    <row r="11" spans="1:7" x14ac:dyDescent="0.15">
      <c r="A11" s="60" t="s">
        <v>55</v>
      </c>
      <c r="B11" s="61"/>
      <c r="C11" s="61"/>
      <c r="D11" s="61"/>
      <c r="E11" s="61"/>
      <c r="F11" s="61"/>
      <c r="G11" s="62"/>
    </row>
    <row r="12" spans="1:7" x14ac:dyDescent="0.15">
      <c r="A12" s="57" t="s">
        <v>54</v>
      </c>
      <c r="B12" s="58"/>
      <c r="C12" s="58"/>
      <c r="D12" s="58"/>
      <c r="E12" s="58"/>
      <c r="F12" s="58"/>
      <c r="G12" s="59"/>
    </row>
    <row r="13" spans="1:7" x14ac:dyDescent="0.15">
      <c r="A13" s="57"/>
      <c r="B13" s="58"/>
      <c r="C13" s="58"/>
      <c r="D13" s="58"/>
      <c r="E13" s="58"/>
      <c r="F13" s="58"/>
      <c r="G13" s="59"/>
    </row>
    <row r="14" spans="1:7" x14ac:dyDescent="0.15">
      <c r="A14" s="57"/>
      <c r="B14" s="58"/>
      <c r="C14" s="58"/>
      <c r="D14" s="58"/>
      <c r="E14" s="58"/>
      <c r="F14" s="58"/>
      <c r="G14" s="59"/>
    </row>
    <row r="15" spans="1:7" x14ac:dyDescent="0.15">
      <c r="A15" s="57"/>
      <c r="B15" s="58"/>
      <c r="C15" s="58"/>
      <c r="D15" s="58"/>
      <c r="E15" s="58"/>
      <c r="F15" s="58"/>
      <c r="G15" s="59"/>
    </row>
    <row r="16" spans="1:7" x14ac:dyDescent="0.15">
      <c r="A16" s="57"/>
      <c r="B16" s="58"/>
      <c r="C16" s="58"/>
      <c r="D16" s="58"/>
      <c r="E16" s="58"/>
      <c r="F16" s="58"/>
      <c r="G16" s="59"/>
    </row>
    <row r="17" spans="1:7" x14ac:dyDescent="0.15">
      <c r="A17" s="57"/>
      <c r="B17" s="58"/>
      <c r="C17" s="58"/>
      <c r="D17" s="58"/>
      <c r="E17" s="58"/>
      <c r="F17" s="58"/>
      <c r="G17" s="59"/>
    </row>
    <row r="18" spans="1:7" x14ac:dyDescent="0.15">
      <c r="A18" s="57"/>
      <c r="B18" s="58"/>
      <c r="C18" s="58"/>
      <c r="D18" s="58"/>
      <c r="E18" s="58"/>
      <c r="F18" s="58"/>
      <c r="G18" s="59"/>
    </row>
    <row r="19" spans="1:7" x14ac:dyDescent="0.15">
      <c r="A19" s="57"/>
      <c r="B19" s="58"/>
      <c r="C19" s="58"/>
      <c r="D19" s="58"/>
      <c r="E19" s="58"/>
      <c r="F19" s="58"/>
      <c r="G19" s="59"/>
    </row>
    <row r="20" spans="1:7" x14ac:dyDescent="0.15">
      <c r="A20" s="57"/>
      <c r="B20" s="58"/>
      <c r="C20" s="58"/>
      <c r="D20" s="58"/>
      <c r="E20" s="58"/>
      <c r="F20" s="58"/>
      <c r="G20" s="59"/>
    </row>
    <row r="30" spans="1:7" x14ac:dyDescent="0.15">
      <c r="C30" t="s">
        <v>57</v>
      </c>
    </row>
  </sheetData>
  <mergeCells count="4">
    <mergeCell ref="A1:G1"/>
    <mergeCell ref="A2:G10"/>
    <mergeCell ref="A11:G11"/>
    <mergeCell ref="A12:G2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1、测量环对中心轴的转动惯量</vt:lpstr>
      <vt:lpstr>2、测量铝盘对中心轴的转动惯量</vt:lpstr>
      <vt:lpstr>3、验证平行轴定理</vt:lpstr>
      <vt:lpstr>思考题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 L</cp:lastModifiedBy>
  <dcterms:created xsi:type="dcterms:W3CDTF">2010-11-03T08:53:49Z</dcterms:created>
  <dcterms:modified xsi:type="dcterms:W3CDTF">2016-05-23T13:10:27Z</dcterms:modified>
</cp:coreProperties>
</file>