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3520" tabRatio="500" activeTab="2"/>
  </bookViews>
  <sheets>
    <sheet name="EU" sheetId="1" r:id="rId1"/>
    <sheet name="US" sheetId="2" r:id="rId2"/>
    <sheet name="JP" sheetId="3" r:id="rId3"/>
  </sheets>
  <externalReferences>
    <externalReference r:id="rId4"/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1" i="3" l="1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40" i="3"/>
  <c r="O33" i="2"/>
  <c r="P60" i="3"/>
  <c r="O60" i="3"/>
  <c r="L16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Z59" i="3"/>
  <c r="P59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O40" i="3"/>
  <c r="L40" i="3"/>
  <c r="O41" i="3"/>
  <c r="L41" i="3"/>
  <c r="O42" i="3"/>
  <c r="L42" i="3"/>
  <c r="O43" i="3"/>
  <c r="L43" i="3"/>
  <c r="O44" i="3"/>
  <c r="L44" i="3"/>
  <c r="O45" i="3"/>
  <c r="L45" i="3"/>
  <c r="O46" i="3"/>
  <c r="L46" i="3"/>
  <c r="O47" i="3"/>
  <c r="L47" i="3"/>
  <c r="O48" i="3"/>
  <c r="L48" i="3"/>
  <c r="O49" i="3"/>
  <c r="L49" i="3"/>
  <c r="O50" i="3"/>
  <c r="L50" i="3"/>
  <c r="O51" i="3"/>
  <c r="L51" i="3"/>
  <c r="O52" i="3"/>
  <c r="L52" i="3"/>
  <c r="O53" i="3"/>
  <c r="L53" i="3"/>
  <c r="O54" i="3"/>
  <c r="L54" i="3"/>
  <c r="O55" i="3"/>
  <c r="L55" i="3"/>
  <c r="O56" i="3"/>
  <c r="L56" i="3"/>
  <c r="O57" i="3"/>
  <c r="L57" i="3"/>
  <c r="O58" i="3"/>
  <c r="L58" i="3"/>
  <c r="O59" i="3"/>
  <c r="L59" i="3"/>
  <c r="M59" i="3"/>
  <c r="Y59" i="3"/>
  <c r="V59" i="3"/>
  <c r="X59" i="3"/>
  <c r="W59" i="3"/>
  <c r="Z58" i="3"/>
  <c r="P58" i="3"/>
  <c r="M58" i="3"/>
  <c r="Y58" i="3"/>
  <c r="V58" i="3"/>
  <c r="X58" i="3"/>
  <c r="W58" i="3"/>
  <c r="Z57" i="3"/>
  <c r="P57" i="3"/>
  <c r="M57" i="3"/>
  <c r="Y57" i="3"/>
  <c r="V57" i="3"/>
  <c r="X57" i="3"/>
  <c r="W57" i="3"/>
  <c r="Z56" i="3"/>
  <c r="P56" i="3"/>
  <c r="M56" i="3"/>
  <c r="Y56" i="3"/>
  <c r="V56" i="3"/>
  <c r="X56" i="3"/>
  <c r="W56" i="3"/>
  <c r="Z55" i="3"/>
  <c r="P55" i="3"/>
  <c r="M55" i="3"/>
  <c r="Y55" i="3"/>
  <c r="V55" i="3"/>
  <c r="X55" i="3"/>
  <c r="W55" i="3"/>
  <c r="Z54" i="3"/>
  <c r="P54" i="3"/>
  <c r="M54" i="3"/>
  <c r="Y54" i="3"/>
  <c r="V54" i="3"/>
  <c r="X54" i="3"/>
  <c r="W54" i="3"/>
  <c r="Z53" i="3"/>
  <c r="P53" i="3"/>
  <c r="M53" i="3"/>
  <c r="Y53" i="3"/>
  <c r="U53" i="3"/>
  <c r="X53" i="3"/>
  <c r="W53" i="3"/>
  <c r="V53" i="3"/>
  <c r="Z52" i="3"/>
  <c r="P52" i="3"/>
  <c r="M52" i="3"/>
  <c r="Y52" i="3"/>
  <c r="U52" i="3"/>
  <c r="X52" i="3"/>
  <c r="W52" i="3"/>
  <c r="Z51" i="3"/>
  <c r="P51" i="3"/>
  <c r="M51" i="3"/>
  <c r="Y51" i="3"/>
  <c r="U51" i="3"/>
  <c r="X51" i="3"/>
  <c r="W51" i="3"/>
  <c r="Z50" i="3"/>
  <c r="P50" i="3"/>
  <c r="M50" i="3"/>
  <c r="Y50" i="3"/>
  <c r="U50" i="3"/>
  <c r="X50" i="3"/>
  <c r="W50" i="3"/>
  <c r="Z49" i="3"/>
  <c r="P49" i="3"/>
  <c r="M49" i="3"/>
  <c r="Y49" i="3"/>
  <c r="U49" i="3"/>
  <c r="X49" i="3"/>
  <c r="W49" i="3"/>
  <c r="Z48" i="3"/>
  <c r="P48" i="3"/>
  <c r="M48" i="3"/>
  <c r="Y48" i="3"/>
  <c r="U48" i="3"/>
  <c r="X48" i="3"/>
  <c r="W48" i="3"/>
  <c r="Z47" i="3"/>
  <c r="P47" i="3"/>
  <c r="M47" i="3"/>
  <c r="Y47" i="3"/>
  <c r="U47" i="3"/>
  <c r="X47" i="3"/>
  <c r="W47" i="3"/>
  <c r="Z46" i="3"/>
  <c r="P46" i="3"/>
  <c r="M46" i="3"/>
  <c r="Y46" i="3"/>
  <c r="U46" i="3"/>
  <c r="X46" i="3"/>
  <c r="W46" i="3"/>
  <c r="Z45" i="3"/>
  <c r="P45" i="3"/>
  <c r="M45" i="3"/>
  <c r="Y45" i="3"/>
  <c r="U45" i="3"/>
  <c r="X45" i="3"/>
  <c r="W45" i="3"/>
  <c r="Z44" i="3"/>
  <c r="P44" i="3"/>
  <c r="M44" i="3"/>
  <c r="Y44" i="3"/>
  <c r="U44" i="3"/>
  <c r="X44" i="3"/>
  <c r="W44" i="3"/>
  <c r="Z43" i="3"/>
  <c r="P43" i="3"/>
  <c r="M43" i="3"/>
  <c r="Y43" i="3"/>
  <c r="U43" i="3"/>
  <c r="X43" i="3"/>
  <c r="W43" i="3"/>
  <c r="Z42" i="3"/>
  <c r="P42" i="3"/>
  <c r="M42" i="3"/>
  <c r="Y42" i="3"/>
  <c r="U42" i="3"/>
  <c r="X42" i="3"/>
  <c r="W42" i="3"/>
  <c r="Z41" i="3"/>
  <c r="P41" i="3"/>
  <c r="M41" i="3"/>
  <c r="Y41" i="3"/>
  <c r="T41" i="3"/>
  <c r="X41" i="3"/>
  <c r="W41" i="3"/>
  <c r="U41" i="3"/>
  <c r="Z40" i="3"/>
  <c r="P40" i="3"/>
  <c r="M40" i="3"/>
  <c r="Y40" i="3"/>
  <c r="T40" i="3"/>
  <c r="X40" i="3"/>
  <c r="W40" i="3"/>
  <c r="Z39" i="3"/>
  <c r="M39" i="3"/>
  <c r="Y39" i="3"/>
  <c r="T39" i="3"/>
  <c r="X39" i="3"/>
  <c r="W39" i="3"/>
  <c r="Z38" i="3"/>
  <c r="M38" i="3"/>
  <c r="Y38" i="3"/>
  <c r="T38" i="3"/>
  <c r="X38" i="3"/>
  <c r="W38" i="3"/>
  <c r="Z37" i="3"/>
  <c r="M37" i="3"/>
  <c r="Y37" i="3"/>
  <c r="T37" i="3"/>
  <c r="X37" i="3"/>
  <c r="W37" i="3"/>
  <c r="Z36" i="3"/>
  <c r="M36" i="3"/>
  <c r="Y36" i="3"/>
  <c r="T36" i="3"/>
  <c r="X36" i="3"/>
  <c r="W36" i="3"/>
  <c r="Z35" i="3"/>
  <c r="M35" i="3"/>
  <c r="Y35" i="3"/>
  <c r="T35" i="3"/>
  <c r="X35" i="3"/>
  <c r="W35" i="3"/>
  <c r="Z34" i="3"/>
  <c r="M34" i="3"/>
  <c r="Y34" i="3"/>
  <c r="T34" i="3"/>
  <c r="X34" i="3"/>
  <c r="W34" i="3"/>
  <c r="Z33" i="3"/>
  <c r="M33" i="3"/>
  <c r="Y33" i="3"/>
  <c r="T33" i="3"/>
  <c r="X33" i="3"/>
  <c r="W33" i="3"/>
  <c r="Z32" i="3"/>
  <c r="M32" i="3"/>
  <c r="Y32" i="3"/>
  <c r="T32" i="3"/>
  <c r="X32" i="3"/>
  <c r="W32" i="3"/>
  <c r="Z31" i="3"/>
  <c r="M31" i="3"/>
  <c r="Y31" i="3"/>
  <c r="T31" i="3"/>
  <c r="X31" i="3"/>
  <c r="W31" i="3"/>
  <c r="Z30" i="3"/>
  <c r="M30" i="3"/>
  <c r="Y30" i="3"/>
  <c r="T30" i="3"/>
  <c r="X30" i="3"/>
  <c r="W30" i="3"/>
  <c r="Z29" i="3"/>
  <c r="M29" i="3"/>
  <c r="Y29" i="3"/>
  <c r="T29" i="3"/>
  <c r="X29" i="3"/>
  <c r="W29" i="3"/>
  <c r="Z28" i="3"/>
  <c r="M28" i="3"/>
  <c r="Y28" i="3"/>
  <c r="T28" i="3"/>
  <c r="X28" i="3"/>
  <c r="W28" i="3"/>
  <c r="Z27" i="3"/>
  <c r="M27" i="3"/>
  <c r="Y27" i="3"/>
  <c r="T27" i="3"/>
  <c r="X27" i="3"/>
  <c r="W27" i="3"/>
  <c r="Z26" i="3"/>
  <c r="M26" i="3"/>
  <c r="Y26" i="3"/>
  <c r="T26" i="3"/>
  <c r="X26" i="3"/>
  <c r="W26" i="3"/>
  <c r="Z25" i="3"/>
  <c r="M25" i="3"/>
  <c r="Y25" i="3"/>
  <c r="T25" i="3"/>
  <c r="X25" i="3"/>
  <c r="W25" i="3"/>
  <c r="Z24" i="3"/>
  <c r="M24" i="3"/>
  <c r="Y24" i="3"/>
  <c r="T24" i="3"/>
  <c r="X24" i="3"/>
  <c r="W24" i="3"/>
  <c r="Z23" i="3"/>
  <c r="M23" i="3"/>
  <c r="Y23" i="3"/>
  <c r="T23" i="3"/>
  <c r="X23" i="3"/>
  <c r="W23" i="3"/>
  <c r="Z22" i="3"/>
  <c r="M22" i="3"/>
  <c r="Y22" i="3"/>
  <c r="T22" i="3"/>
  <c r="X22" i="3"/>
  <c r="W22" i="3"/>
  <c r="Z21" i="3"/>
  <c r="M21" i="3"/>
  <c r="Y21" i="3"/>
  <c r="T21" i="3"/>
  <c r="X21" i="3"/>
  <c r="W21" i="3"/>
  <c r="Z20" i="3"/>
  <c r="M20" i="3"/>
  <c r="Y20" i="3"/>
  <c r="T20" i="3"/>
  <c r="X20" i="3"/>
  <c r="W20" i="3"/>
  <c r="Z19" i="3"/>
  <c r="M19" i="3"/>
  <c r="Y19" i="3"/>
  <c r="T19" i="3"/>
  <c r="X19" i="3"/>
  <c r="W19" i="3"/>
  <c r="Z18" i="3"/>
  <c r="M18" i="3"/>
  <c r="Y18" i="3"/>
  <c r="T18" i="3"/>
  <c r="X18" i="3"/>
  <c r="W18" i="3"/>
  <c r="Z17" i="3"/>
  <c r="M17" i="3"/>
  <c r="Y17" i="3"/>
  <c r="T17" i="3"/>
  <c r="X17" i="3"/>
  <c r="W17" i="3"/>
  <c r="Z16" i="3"/>
  <c r="M16" i="3"/>
  <c r="Y16" i="3"/>
  <c r="T16" i="3"/>
  <c r="X16" i="3"/>
  <c r="W16" i="3"/>
  <c r="T15" i="3"/>
  <c r="X15" i="3"/>
  <c r="T14" i="3"/>
  <c r="X14" i="3"/>
  <c r="T13" i="3"/>
  <c r="X13" i="3"/>
  <c r="T12" i="3"/>
  <c r="X12" i="3"/>
  <c r="T11" i="3"/>
  <c r="X11" i="3"/>
  <c r="T10" i="3"/>
  <c r="X10" i="3"/>
  <c r="T9" i="3"/>
  <c r="X9" i="3"/>
  <c r="T8" i="3"/>
  <c r="X8" i="3"/>
  <c r="T7" i="3"/>
  <c r="X7" i="3"/>
  <c r="T6" i="3"/>
  <c r="X6" i="3"/>
  <c r="K53" i="2"/>
  <c r="P53" i="2"/>
  <c r="O53" i="2"/>
  <c r="K52" i="2"/>
  <c r="P52" i="2"/>
  <c r="O52" i="2"/>
  <c r="K51" i="2"/>
  <c r="P51" i="2"/>
  <c r="O51" i="2"/>
  <c r="K50" i="2"/>
  <c r="P50" i="2"/>
  <c r="O50" i="2"/>
  <c r="K49" i="2"/>
  <c r="P49" i="2"/>
  <c r="O49" i="2"/>
  <c r="K48" i="2"/>
  <c r="P48" i="2"/>
  <c r="O48" i="2"/>
  <c r="K47" i="2"/>
  <c r="P47" i="2"/>
  <c r="O47" i="2"/>
  <c r="K46" i="2"/>
  <c r="P46" i="2"/>
  <c r="O46" i="2"/>
  <c r="K45" i="2"/>
  <c r="P45" i="2"/>
  <c r="O45" i="2"/>
  <c r="K44" i="2"/>
  <c r="P44" i="2"/>
  <c r="O44" i="2"/>
  <c r="K43" i="2"/>
  <c r="P43" i="2"/>
  <c r="O43" i="2"/>
  <c r="K42" i="2"/>
  <c r="P42" i="2"/>
  <c r="O42" i="2"/>
  <c r="K41" i="2"/>
  <c r="P41" i="2"/>
  <c r="O41" i="2"/>
  <c r="K40" i="2"/>
  <c r="P40" i="2"/>
  <c r="O40" i="2"/>
  <c r="K39" i="2"/>
  <c r="P39" i="2"/>
  <c r="O39" i="2"/>
  <c r="K38" i="2"/>
  <c r="P38" i="2"/>
  <c r="O38" i="2"/>
  <c r="J38" i="2"/>
  <c r="J37" i="2"/>
  <c r="J36" i="2"/>
  <c r="J35" i="2"/>
  <c r="J34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M33" i="2"/>
  <c r="M34" i="2"/>
  <c r="M35" i="2"/>
  <c r="M36" i="2"/>
  <c r="M37" i="2"/>
  <c r="M38" i="2"/>
  <c r="N38" i="2"/>
  <c r="L34" i="2"/>
  <c r="L35" i="2"/>
  <c r="L36" i="2"/>
  <c r="L37" i="2"/>
  <c r="L38" i="2"/>
  <c r="K37" i="2"/>
  <c r="N37" i="2"/>
  <c r="V37" i="2"/>
  <c r="U37" i="2"/>
  <c r="T37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S37" i="2"/>
  <c r="P37" i="2"/>
  <c r="O37" i="2"/>
  <c r="F33" i="2"/>
  <c r="F34" i="2"/>
  <c r="F35" i="2"/>
  <c r="F36" i="2"/>
  <c r="F37" i="2"/>
  <c r="K36" i="2"/>
  <c r="N36" i="2"/>
  <c r="V36" i="2"/>
  <c r="U36" i="2"/>
  <c r="T36" i="2"/>
  <c r="S36" i="2"/>
  <c r="P36" i="2"/>
  <c r="O36" i="2"/>
  <c r="K35" i="2"/>
  <c r="N35" i="2"/>
  <c r="V35" i="2"/>
  <c r="U35" i="2"/>
  <c r="T35" i="2"/>
  <c r="S35" i="2"/>
  <c r="P35" i="2"/>
  <c r="O35" i="2"/>
  <c r="K34" i="2"/>
  <c r="N34" i="2"/>
  <c r="V34" i="2"/>
  <c r="U34" i="2"/>
  <c r="T34" i="2"/>
  <c r="S34" i="2"/>
  <c r="P34" i="2"/>
  <c r="O34" i="2"/>
  <c r="K33" i="2"/>
  <c r="N33" i="2"/>
  <c r="V33" i="2"/>
  <c r="U33" i="2"/>
  <c r="T33" i="2"/>
  <c r="S33" i="2"/>
  <c r="P33" i="2"/>
  <c r="J33" i="2"/>
  <c r="M32" i="2"/>
  <c r="N32" i="2"/>
  <c r="V32" i="2"/>
  <c r="U32" i="2"/>
  <c r="T32" i="2"/>
  <c r="S32" i="2"/>
  <c r="M31" i="2"/>
  <c r="N31" i="2"/>
  <c r="V31" i="2"/>
  <c r="U31" i="2"/>
  <c r="T31" i="2"/>
  <c r="S31" i="2"/>
  <c r="M30" i="2"/>
  <c r="N30" i="2"/>
  <c r="V30" i="2"/>
  <c r="U30" i="2"/>
  <c r="T30" i="2"/>
  <c r="S30" i="2"/>
  <c r="M29" i="2"/>
  <c r="N29" i="2"/>
  <c r="V29" i="2"/>
  <c r="U29" i="2"/>
  <c r="T29" i="2"/>
  <c r="S29" i="2"/>
  <c r="M28" i="2"/>
  <c r="N28" i="2"/>
  <c r="V28" i="2"/>
  <c r="U28" i="2"/>
  <c r="T28" i="2"/>
  <c r="S28" i="2"/>
  <c r="M27" i="2"/>
  <c r="N27" i="2"/>
  <c r="V27" i="2"/>
  <c r="U27" i="2"/>
  <c r="T27" i="2"/>
  <c r="S27" i="2"/>
  <c r="M26" i="2"/>
  <c r="N26" i="2"/>
  <c r="V26" i="2"/>
  <c r="U26" i="2"/>
  <c r="T26" i="2"/>
  <c r="S26" i="2"/>
  <c r="M25" i="2"/>
  <c r="N25" i="2"/>
  <c r="V25" i="2"/>
  <c r="U25" i="2"/>
  <c r="T25" i="2"/>
  <c r="S25" i="2"/>
  <c r="M24" i="2"/>
  <c r="N24" i="2"/>
  <c r="V24" i="2"/>
  <c r="U24" i="2"/>
  <c r="T24" i="2"/>
  <c r="S24" i="2"/>
  <c r="M23" i="2"/>
  <c r="N23" i="2"/>
  <c r="V23" i="2"/>
  <c r="U23" i="2"/>
  <c r="T23" i="2"/>
  <c r="S23" i="2"/>
  <c r="M22" i="2"/>
  <c r="N22" i="2"/>
  <c r="V22" i="2"/>
  <c r="U22" i="2"/>
  <c r="T22" i="2"/>
  <c r="S22" i="2"/>
  <c r="M21" i="2"/>
  <c r="N21" i="2"/>
  <c r="V21" i="2"/>
  <c r="U21" i="2"/>
  <c r="T21" i="2"/>
  <c r="S21" i="2"/>
  <c r="M20" i="2"/>
  <c r="N20" i="2"/>
  <c r="V20" i="2"/>
  <c r="U20" i="2"/>
  <c r="T20" i="2"/>
  <c r="S20" i="2"/>
  <c r="M19" i="2"/>
  <c r="N19" i="2"/>
  <c r="V19" i="2"/>
  <c r="U19" i="2"/>
  <c r="T19" i="2"/>
  <c r="S19" i="2"/>
  <c r="M18" i="2"/>
  <c r="N18" i="2"/>
  <c r="V18" i="2"/>
  <c r="U18" i="2"/>
  <c r="T18" i="2"/>
  <c r="S18" i="2"/>
  <c r="M17" i="2"/>
  <c r="N17" i="2"/>
  <c r="V17" i="2"/>
  <c r="U17" i="2"/>
  <c r="T17" i="2"/>
  <c r="S17" i="2"/>
  <c r="M16" i="2"/>
  <c r="N16" i="2"/>
  <c r="V16" i="2"/>
  <c r="U16" i="2"/>
  <c r="T16" i="2"/>
  <c r="S16" i="2"/>
  <c r="M15" i="2"/>
  <c r="N15" i="2"/>
  <c r="V15" i="2"/>
  <c r="U15" i="2"/>
  <c r="T15" i="2"/>
  <c r="S15" i="2"/>
  <c r="L14" i="2"/>
  <c r="M14" i="2"/>
  <c r="N14" i="2"/>
  <c r="V14" i="2"/>
  <c r="U14" i="2"/>
  <c r="T14" i="2"/>
  <c r="S14" i="2"/>
  <c r="P28" i="1"/>
  <c r="K30" i="1"/>
  <c r="Q30" i="1"/>
  <c r="K31" i="1"/>
  <c r="Q31" i="1"/>
  <c r="K32" i="1"/>
  <c r="Q32" i="1"/>
  <c r="K33" i="1"/>
  <c r="Q33" i="1"/>
  <c r="K34" i="1"/>
  <c r="Q34" i="1"/>
  <c r="K35" i="1"/>
  <c r="Q35" i="1"/>
  <c r="K36" i="1"/>
  <c r="Q36" i="1"/>
  <c r="K37" i="1"/>
  <c r="Q37" i="1"/>
  <c r="K38" i="1"/>
  <c r="Q38" i="1"/>
  <c r="K39" i="1"/>
  <c r="Q39" i="1"/>
  <c r="K40" i="1"/>
  <c r="Q40" i="1"/>
  <c r="K41" i="1"/>
  <c r="Q41" i="1"/>
  <c r="K42" i="1"/>
  <c r="Q42" i="1"/>
  <c r="K43" i="1"/>
  <c r="Q43" i="1"/>
  <c r="K44" i="1"/>
  <c r="Q44" i="1"/>
  <c r="K45" i="1"/>
  <c r="Q45" i="1"/>
  <c r="K46" i="1"/>
  <c r="Q46" i="1"/>
  <c r="K47" i="1"/>
  <c r="Q47" i="1"/>
  <c r="K48" i="1"/>
  <c r="Q48" i="1"/>
  <c r="K49" i="1"/>
  <c r="Q49" i="1"/>
  <c r="K29" i="1"/>
  <c r="Q29" i="1"/>
  <c r="J30" i="1"/>
  <c r="P30" i="1"/>
  <c r="J31" i="1"/>
  <c r="P31" i="1"/>
  <c r="J32" i="1"/>
  <c r="P32" i="1"/>
  <c r="J33" i="1"/>
  <c r="P33" i="1"/>
  <c r="J34" i="1"/>
  <c r="P34" i="1"/>
  <c r="J35" i="1"/>
  <c r="P35" i="1"/>
  <c r="J36" i="1"/>
  <c r="P36" i="1"/>
  <c r="J37" i="1"/>
  <c r="P37" i="1"/>
  <c r="J38" i="1"/>
  <c r="P38" i="1"/>
  <c r="J39" i="1"/>
  <c r="P39" i="1"/>
  <c r="J40" i="1"/>
  <c r="P40" i="1"/>
  <c r="J41" i="1"/>
  <c r="P41" i="1"/>
  <c r="J42" i="1"/>
  <c r="P42" i="1"/>
  <c r="J43" i="1"/>
  <c r="P43" i="1"/>
  <c r="J44" i="1"/>
  <c r="P44" i="1"/>
  <c r="J45" i="1"/>
  <c r="P45" i="1"/>
  <c r="J46" i="1"/>
  <c r="P46" i="1"/>
  <c r="J47" i="1"/>
  <c r="P47" i="1"/>
  <c r="J48" i="1"/>
  <c r="P48" i="1"/>
  <c r="J49" i="1"/>
  <c r="P49" i="1"/>
  <c r="J29" i="1"/>
  <c r="P29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0" i="1"/>
  <c r="O31" i="1"/>
  <c r="O32" i="1"/>
  <c r="O33" i="1"/>
  <c r="O34" i="1"/>
  <c r="O29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F30" i="1"/>
  <c r="F31" i="1"/>
  <c r="T31" i="1"/>
  <c r="F32" i="1"/>
  <c r="T32" i="1"/>
  <c r="F33" i="1"/>
  <c r="T33" i="1"/>
  <c r="F34" i="1"/>
  <c r="T34" i="1"/>
  <c r="T30" i="1"/>
  <c r="L15" i="1"/>
  <c r="L16" i="1"/>
  <c r="M16" i="1"/>
  <c r="N16" i="1"/>
  <c r="W16" i="1"/>
  <c r="L17" i="1"/>
  <c r="M17" i="1"/>
  <c r="N17" i="1"/>
  <c r="W17" i="1"/>
  <c r="L18" i="1"/>
  <c r="M18" i="1"/>
  <c r="N18" i="1"/>
  <c r="W18" i="1"/>
  <c r="L19" i="1"/>
  <c r="M19" i="1"/>
  <c r="N19" i="1"/>
  <c r="W19" i="1"/>
  <c r="L20" i="1"/>
  <c r="M20" i="1"/>
  <c r="N20" i="1"/>
  <c r="W20" i="1"/>
  <c r="L21" i="1"/>
  <c r="M21" i="1"/>
  <c r="N21" i="1"/>
  <c r="W21" i="1"/>
  <c r="L22" i="1"/>
  <c r="M22" i="1"/>
  <c r="N22" i="1"/>
  <c r="W22" i="1"/>
  <c r="L23" i="1"/>
  <c r="M23" i="1"/>
  <c r="N23" i="1"/>
  <c r="W23" i="1"/>
  <c r="L24" i="1"/>
  <c r="M24" i="1"/>
  <c r="N24" i="1"/>
  <c r="W24" i="1"/>
  <c r="L25" i="1"/>
  <c r="M25" i="1"/>
  <c r="N25" i="1"/>
  <c r="W25" i="1"/>
  <c r="L26" i="1"/>
  <c r="M26" i="1"/>
  <c r="N26" i="1"/>
  <c r="W26" i="1"/>
  <c r="L27" i="1"/>
  <c r="M27" i="1"/>
  <c r="N27" i="1"/>
  <c r="W27" i="1"/>
  <c r="L28" i="1"/>
  <c r="M28" i="1"/>
  <c r="N28" i="1"/>
  <c r="W28" i="1"/>
  <c r="M29" i="1"/>
  <c r="N29" i="1"/>
  <c r="W29" i="1"/>
  <c r="M30" i="1"/>
  <c r="N30" i="1"/>
  <c r="W30" i="1"/>
  <c r="M31" i="1"/>
  <c r="N31" i="1"/>
  <c r="W31" i="1"/>
  <c r="M32" i="1"/>
  <c r="N32" i="1"/>
  <c r="W32" i="1"/>
  <c r="M33" i="1"/>
  <c r="N33" i="1"/>
  <c r="W33" i="1"/>
  <c r="M34" i="1"/>
  <c r="N34" i="1"/>
  <c r="W34" i="1"/>
  <c r="M15" i="1"/>
  <c r="N15" i="1"/>
  <c r="W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L29" i="1"/>
  <c r="U29" i="1"/>
  <c r="L30" i="1"/>
  <c r="U30" i="1"/>
  <c r="L31" i="1"/>
  <c r="U31" i="1"/>
  <c r="L32" i="1"/>
  <c r="U32" i="1"/>
  <c r="L33" i="1"/>
  <c r="U33" i="1"/>
  <c r="L34" i="1"/>
  <c r="U34" i="1"/>
  <c r="U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15" i="1"/>
</calcChain>
</file>

<file path=xl/sharedStrings.xml><?xml version="1.0" encoding="utf-8"?>
<sst xmlns="http://schemas.openxmlformats.org/spreadsheetml/2006/main" count="92" uniqueCount="48">
  <si>
    <t>Year</t>
  </si>
  <si>
    <t>GDP per capita</t>
  </si>
  <si>
    <t>Index_1</t>
  </si>
  <si>
    <t>Index_2</t>
  </si>
  <si>
    <t>Projected</t>
  </si>
  <si>
    <t>Ln_index_1</t>
  </si>
  <si>
    <t>Model</t>
  </si>
  <si>
    <t>Data</t>
  </si>
  <si>
    <t>mu_0</t>
  </si>
  <si>
    <t>Ln_projected</t>
  </si>
  <si>
    <t>mu_1</t>
  </si>
  <si>
    <t>Potential</t>
  </si>
  <si>
    <t>mu_2</t>
  </si>
  <si>
    <t>Prod</t>
  </si>
  <si>
    <t>ln_potential</t>
  </si>
  <si>
    <t>Output gap</t>
  </si>
  <si>
    <t>gap_1</t>
  </si>
  <si>
    <t>gap_2</t>
  </si>
  <si>
    <t>Graphs</t>
  </si>
  <si>
    <t>Output</t>
  </si>
  <si>
    <t>ln_output</t>
  </si>
  <si>
    <t>Eurozone Numerical Example</t>
  </si>
  <si>
    <t>Inflation</t>
  </si>
  <si>
    <t>pi_1</t>
  </si>
  <si>
    <t>pi_2</t>
  </si>
  <si>
    <t>pi_3</t>
  </si>
  <si>
    <t>Productivity Growth</t>
  </si>
  <si>
    <t>Output Gap</t>
  </si>
  <si>
    <t>Interest Rate</t>
  </si>
  <si>
    <t>Nominal Rate</t>
  </si>
  <si>
    <t>Data Sources:</t>
  </si>
  <si>
    <t>Column G is Eurozone consumer inflation, 1995-2014 from OECD Stat: Prices, Consumer Prices, all-items, stats.oecd.org</t>
  </si>
  <si>
    <t>Column D is Eurozone GDP per capita, 1995-2014 from OECD Stat: National Accounts, Main Aggregates, Series HVPVOB, stats.oecd.org</t>
  </si>
  <si>
    <t>Column H is Eurozone interest rate, 1997-2014 from OECD Stat: Finance, Monthly Financial Statistics, short-term interest rates, stats.oecd.org</t>
  </si>
  <si>
    <t>US Numerical Example</t>
  </si>
  <si>
    <t>US core PCE (YOY, monthly average)</t>
  </si>
  <si>
    <t>Effective Federal Funds</t>
  </si>
  <si>
    <t>Column G is US core PCE growth, 2000-2014 from FRED: data series PCEPILFE, fred.stlouisfed.org</t>
  </si>
  <si>
    <t>Column H is effective Federal funds rate, 2000-2014 from FRED: data series FEDFUNDS, fred.stlouisfed.org</t>
  </si>
  <si>
    <t>Column D is US GDP per capita, 1990-2014 from FRED: data series A939RX0Q048SBEA, fred.stlouisfed.org</t>
  </si>
  <si>
    <t>Output per capita</t>
  </si>
  <si>
    <t>Log Output per Capita</t>
  </si>
  <si>
    <t>Output growth</t>
  </si>
  <si>
    <t>Japan Numerical Example</t>
  </si>
  <si>
    <t>Pi</t>
  </si>
  <si>
    <t>Column F is Japan GDP per capita, 1960-2014 from WDI: data series GDP per capita (constant LCU), databank.worldbank.org</t>
  </si>
  <si>
    <t>Column I is Japan consumer inflation rate ex food and energy, 1980-2014 from OECD: Prices, Consumer Prices, stats.oecd.org</t>
  </si>
  <si>
    <t>Column H is Japan interbank interest rate, 1986-2014 from OECD: Finance, interest rates, oecd.stats.org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</si>
</sst>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%"/>
    <numFmt numFmtId="167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0" fontId="0" fillId="0" borderId="0" xfId="3" applyNumberFormat="1" applyFont="1"/>
    <xf numFmtId="166" fontId="0" fillId="0" borderId="0" xfId="3" applyNumberFormat="1" applyFont="1"/>
    <xf numFmtId="0" fontId="0" fillId="2" borderId="0" xfId="0" applyFill="1"/>
    <xf numFmtId="0" fontId="6" fillId="0" borderId="0" xfId="0" applyFont="1"/>
    <xf numFmtId="0" fontId="0" fillId="0" borderId="0" xfId="0" applyFont="1"/>
    <xf numFmtId="1" fontId="0" fillId="0" borderId="0" xfId="0" applyNumberFormat="1"/>
    <xf numFmtId="166" fontId="0" fillId="0" borderId="0" xfId="10" applyNumberFormat="1" applyFont="1"/>
    <xf numFmtId="10" fontId="0" fillId="0" borderId="0" xfId="10" applyNumberFormat="1" applyFont="1"/>
    <xf numFmtId="0" fontId="7" fillId="0" borderId="0" xfId="13"/>
    <xf numFmtId="10" fontId="0" fillId="0" borderId="0" xfId="14" applyNumberFormat="1" applyFont="1"/>
    <xf numFmtId="164" fontId="7" fillId="0" borderId="0" xfId="13" applyNumberFormat="1"/>
    <xf numFmtId="0" fontId="1" fillId="0" borderId="0" xfId="13" applyFont="1"/>
    <xf numFmtId="167" fontId="1" fillId="0" borderId="0" xfId="13" applyNumberFormat="1" applyFont="1"/>
    <xf numFmtId="166" fontId="1" fillId="0" borderId="0" xfId="14" applyNumberFormat="1" applyFont="1"/>
    <xf numFmtId="166" fontId="1" fillId="0" borderId="0" xfId="13" applyNumberFormat="1" applyFont="1"/>
    <xf numFmtId="164" fontId="1" fillId="0" borderId="0" xfId="13" applyNumberFormat="1" applyFont="1"/>
    <xf numFmtId="0" fontId="1" fillId="2" borderId="0" xfId="13" applyFont="1" applyFill="1"/>
    <xf numFmtId="165" fontId="1" fillId="0" borderId="0" xfId="13" applyNumberFormat="1" applyFont="1"/>
    <xf numFmtId="2" fontId="1" fillId="0" borderId="0" xfId="13" applyNumberFormat="1" applyFont="1"/>
  </cellXfs>
  <cellStyles count="19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5" builtinId="8" hidden="1"/>
    <cellStyle name="Hyperlink" xfId="17" builtinId="8" hidden="1"/>
    <cellStyle name="Normal" xfId="0" builtinId="0"/>
    <cellStyle name="Normal 2" xfId="13"/>
    <cellStyle name="Percent" xfId="3" builtinId="5"/>
    <cellStyle name="Percent 2" xfId="10"/>
    <cellStyle name="Percent 3" xfId="1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764800233304"/>
          <c:y val="0.0429042904290429"/>
          <c:w val="0.764419169825994"/>
          <c:h val="0.843740547283075"/>
        </c:manualLayout>
      </c:layout>
      <c:lineChart>
        <c:grouping val="standard"/>
        <c:varyColors val="0"/>
        <c:ser>
          <c:idx val="0"/>
          <c:order val="0"/>
          <c:tx>
            <c:v>Data</c:v>
          </c:tx>
          <c:spPr>
            <a:ln w="25400"/>
          </c:spPr>
          <c:marker>
            <c:symbol val="star"/>
            <c:size val="10"/>
          </c:marker>
          <c:cat>
            <c:numRef>
              <c:f>EU!$C$15:$C$34</c:f>
              <c:numCache>
                <c:formatCode>General</c:formatCode>
                <c:ptCount val="20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</c:numCache>
            </c:numRef>
          </c:cat>
          <c:val>
            <c:numRef>
              <c:f>EU!$T$15:$T$34</c:f>
              <c:numCache>
                <c:formatCode>0.00</c:formatCode>
                <c:ptCount val="20"/>
                <c:pt idx="0">
                  <c:v>4.605170185988092</c:v>
                </c:pt>
                <c:pt idx="1">
                  <c:v>4.618439258819606</c:v>
                </c:pt>
                <c:pt idx="2">
                  <c:v>4.641811079745399</c:v>
                </c:pt>
                <c:pt idx="3">
                  <c:v>4.668373744772324</c:v>
                </c:pt>
                <c:pt idx="4">
                  <c:v>4.694433243609475</c:v>
                </c:pt>
                <c:pt idx="5">
                  <c:v>4.728234518090255</c:v>
                </c:pt>
                <c:pt idx="6">
                  <c:v>4.7443073965543</c:v>
                </c:pt>
                <c:pt idx="7">
                  <c:v>4.748096494328556</c:v>
                </c:pt>
                <c:pt idx="8">
                  <c:v>4.748794452828362</c:v>
                </c:pt>
                <c:pt idx="9">
                  <c:v>4.765286580749346</c:v>
                </c:pt>
                <c:pt idx="10">
                  <c:v>4.775952969296979</c:v>
                </c:pt>
                <c:pt idx="11">
                  <c:v>4.802944294828226</c:v>
                </c:pt>
                <c:pt idx="12">
                  <c:v>4.827051026066996</c:v>
                </c:pt>
                <c:pt idx="13">
                  <c:v>4.826513218159014</c:v>
                </c:pt>
                <c:pt idx="14">
                  <c:v>4.777055770240087</c:v>
                </c:pt>
                <c:pt idx="15">
                  <c:v>4.794509393672745</c:v>
                </c:pt>
                <c:pt idx="16">
                  <c:v>4.807779469083461</c:v>
                </c:pt>
                <c:pt idx="17">
                  <c:v>4.796950381265186</c:v>
                </c:pt>
                <c:pt idx="18">
                  <c:v>4.7902790570086</c:v>
                </c:pt>
                <c:pt idx="19">
                  <c:v>4.797033491816118</c:v>
                </c:pt>
              </c:numCache>
            </c:numRef>
          </c:val>
          <c:smooth val="0"/>
        </c:ser>
        <c:ser>
          <c:idx val="2"/>
          <c:order val="1"/>
          <c:tx>
            <c:v>Pre-Stagnation Trend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EU!$U$15:$U$34</c:f>
              <c:numCache>
                <c:formatCode>0.00</c:formatCode>
                <c:ptCount val="20"/>
                <c:pt idx="0">
                  <c:v>4.605170185988092</c:v>
                </c:pt>
                <c:pt idx="1">
                  <c:v>4.623010104116422</c:v>
                </c:pt>
                <c:pt idx="2">
                  <c:v>4.640850022244753</c:v>
                </c:pt>
                <c:pt idx="3">
                  <c:v>4.658689940373084</c:v>
                </c:pt>
                <c:pt idx="4">
                  <c:v>4.676529858501415</c:v>
                </c:pt>
                <c:pt idx="5">
                  <c:v>4.694369776629746</c:v>
                </c:pt>
                <c:pt idx="6">
                  <c:v>4.712209694758077</c:v>
                </c:pt>
                <c:pt idx="7">
                  <c:v>4.730049612886408</c:v>
                </c:pt>
                <c:pt idx="8">
                  <c:v>4.747889531014739</c:v>
                </c:pt>
                <c:pt idx="9">
                  <c:v>4.76572944914307</c:v>
                </c:pt>
                <c:pt idx="10">
                  <c:v>4.783569367271402</c:v>
                </c:pt>
                <c:pt idx="11">
                  <c:v>4.801409285399731</c:v>
                </c:pt>
                <c:pt idx="12">
                  <c:v>4.819249203528062</c:v>
                </c:pt>
                <c:pt idx="13">
                  <c:v>4.837089121656394</c:v>
                </c:pt>
                <c:pt idx="14">
                  <c:v>4.854929039784725</c:v>
                </c:pt>
                <c:pt idx="15">
                  <c:v>4.872768957913056</c:v>
                </c:pt>
                <c:pt idx="16">
                  <c:v>4.890608876041387</c:v>
                </c:pt>
                <c:pt idx="17">
                  <c:v>4.908448794169718</c:v>
                </c:pt>
                <c:pt idx="18">
                  <c:v>4.92628871229805</c:v>
                </c:pt>
                <c:pt idx="19">
                  <c:v>4.94412863042638</c:v>
                </c:pt>
              </c:numCache>
            </c:numRef>
          </c:val>
          <c:smooth val="0"/>
        </c:ser>
        <c:ser>
          <c:idx val="3"/>
          <c:order val="2"/>
          <c:tx>
            <c:v>Potential Output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EU!$V$15:$V$34</c:f>
              <c:numCache>
                <c:formatCode>0.00</c:formatCode>
                <c:ptCount val="20"/>
                <c:pt idx="0">
                  <c:v>4.605170185988092</c:v>
                </c:pt>
                <c:pt idx="1">
                  <c:v>4.623010104116422</c:v>
                </c:pt>
                <c:pt idx="2">
                  <c:v>4.640850022244753</c:v>
                </c:pt>
                <c:pt idx="3">
                  <c:v>4.658689940373084</c:v>
                </c:pt>
                <c:pt idx="4">
                  <c:v>4.676529858501415</c:v>
                </c:pt>
                <c:pt idx="5">
                  <c:v>4.694369776629746</c:v>
                </c:pt>
                <c:pt idx="6">
                  <c:v>4.712209694758077</c:v>
                </c:pt>
                <c:pt idx="7">
                  <c:v>4.730049612886408</c:v>
                </c:pt>
                <c:pt idx="8">
                  <c:v>4.747889531014739</c:v>
                </c:pt>
                <c:pt idx="9">
                  <c:v>4.76572944914307</c:v>
                </c:pt>
                <c:pt idx="10">
                  <c:v>4.783569367271402</c:v>
                </c:pt>
                <c:pt idx="11">
                  <c:v>4.801409285399731</c:v>
                </c:pt>
                <c:pt idx="12">
                  <c:v>4.819249203528062</c:v>
                </c:pt>
                <c:pt idx="13">
                  <c:v>4.837089121656394</c:v>
                </c:pt>
                <c:pt idx="14">
                  <c:v>4.843468728620433</c:v>
                </c:pt>
                <c:pt idx="15">
                  <c:v>4.849639649264096</c:v>
                </c:pt>
                <c:pt idx="16">
                  <c:v>4.855601840028314</c:v>
                </c:pt>
                <c:pt idx="17">
                  <c:v>4.861355257335828</c:v>
                </c:pt>
                <c:pt idx="18">
                  <c:v>4.866899857591179</c:v>
                </c:pt>
                <c:pt idx="19">
                  <c:v>4.872235597180698</c:v>
                </c:pt>
              </c:numCache>
            </c:numRef>
          </c:val>
          <c:smooth val="0"/>
        </c:ser>
        <c:ser>
          <c:idx val="4"/>
          <c:order val="3"/>
          <c:tx>
            <c:v>Output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EU!$W$15:$W$34</c:f>
              <c:numCache>
                <c:formatCode>0.00</c:formatCode>
                <c:ptCount val="20"/>
                <c:pt idx="0">
                  <c:v>4.605170185988092</c:v>
                </c:pt>
                <c:pt idx="1">
                  <c:v>4.623010104116422</c:v>
                </c:pt>
                <c:pt idx="2">
                  <c:v>4.640850022244753</c:v>
                </c:pt>
                <c:pt idx="3">
                  <c:v>4.658689940373084</c:v>
                </c:pt>
                <c:pt idx="4">
                  <c:v>4.676529858501415</c:v>
                </c:pt>
                <c:pt idx="5">
                  <c:v>4.694369776629746</c:v>
                </c:pt>
                <c:pt idx="6">
                  <c:v>4.712209694758077</c:v>
                </c:pt>
                <c:pt idx="7">
                  <c:v>4.730049612886408</c:v>
                </c:pt>
                <c:pt idx="8">
                  <c:v>4.747889531014739</c:v>
                </c:pt>
                <c:pt idx="9">
                  <c:v>4.76572944914307</c:v>
                </c:pt>
                <c:pt idx="10">
                  <c:v>4.783569367271402</c:v>
                </c:pt>
                <c:pt idx="11">
                  <c:v>4.801409285399731</c:v>
                </c:pt>
                <c:pt idx="12">
                  <c:v>4.819249203528062</c:v>
                </c:pt>
                <c:pt idx="13">
                  <c:v>4.837089121656394</c:v>
                </c:pt>
                <c:pt idx="14">
                  <c:v>4.766371678235466</c:v>
                </c:pt>
                <c:pt idx="15">
                  <c:v>4.771148237708292</c:v>
                </c:pt>
                <c:pt idx="16">
                  <c:v>4.775714120343519</c:v>
                </c:pt>
                <c:pt idx="17">
                  <c:v>4.780069277119176</c:v>
                </c:pt>
                <c:pt idx="18">
                  <c:v>4.784213658972224</c:v>
                </c:pt>
                <c:pt idx="19">
                  <c:v>4.788147216798411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02296"/>
        <c:axId val="2096705480"/>
      </c:lineChart>
      <c:catAx>
        <c:axId val="209670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705480"/>
        <c:crosses val="autoZero"/>
        <c:auto val="1"/>
        <c:lblAlgn val="ctr"/>
        <c:lblOffset val="100"/>
        <c:tickLblSkip val="2"/>
        <c:noMultiLvlLbl val="0"/>
      </c:catAx>
      <c:valAx>
        <c:axId val="2096705480"/>
        <c:scaling>
          <c:orientation val="minMax"/>
          <c:min val="4.5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Eurozone</a:t>
                </a:r>
              </a:p>
            </c:rich>
          </c:tx>
          <c:layout>
            <c:manualLayout>
              <c:xMode val="edge"/>
              <c:yMode val="edge"/>
              <c:x val="0.0128147176047438"/>
              <c:y val="0.31331054771999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96702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530572567318"/>
          <c:y val="0.0511880245738514"/>
          <c:w val="0.454153057256732"/>
          <c:h val="0.26512096878979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2389460932768"/>
          <c:y val="0.0429042904290429"/>
          <c:w val="0.892835991654889"/>
          <c:h val="0.843740547283075"/>
        </c:manualLayout>
      </c:layout>
      <c:lineChart>
        <c:grouping val="standard"/>
        <c:varyColors val="0"/>
        <c:ser>
          <c:idx val="0"/>
          <c:order val="0"/>
          <c:tx>
            <c:v>Eurozone HICP</c:v>
          </c:tx>
          <c:spPr>
            <a:ln w="25400"/>
          </c:spPr>
          <c:marker>
            <c:symbol val="star"/>
            <c:size val="10"/>
          </c:marker>
          <c:cat>
            <c:numRef>
              <c:f>EU!$C$22:$C$34</c:f>
              <c:numCache>
                <c:formatCode>General</c:formatCode>
                <c:ptCount val="13"/>
                <c:pt idx="0">
                  <c:v>2002.0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  <c:pt idx="11">
                  <c:v>2013.0</c:v>
                </c:pt>
                <c:pt idx="12">
                  <c:v>2014.0</c:v>
                </c:pt>
              </c:numCache>
            </c:numRef>
          </c:cat>
          <c:val>
            <c:numRef>
              <c:f>EU!$G$22:$G$34</c:f>
              <c:numCache>
                <c:formatCode>0.0%</c:formatCode>
                <c:ptCount val="13"/>
                <c:pt idx="0">
                  <c:v>0.0225550951725457</c:v>
                </c:pt>
                <c:pt idx="1">
                  <c:v>0.0213133999325432</c:v>
                </c:pt>
                <c:pt idx="2">
                  <c:v>0.0218032701708653</c:v>
                </c:pt>
                <c:pt idx="3">
                  <c:v>0.0217733109993214</c:v>
                </c:pt>
                <c:pt idx="4">
                  <c:v>0.0220510558291245</c:v>
                </c:pt>
                <c:pt idx="5">
                  <c:v>0.0213958805122795</c:v>
                </c:pt>
                <c:pt idx="6">
                  <c:v>0.0329600656538728</c:v>
                </c:pt>
                <c:pt idx="7">
                  <c:v>0.00299385107293548</c:v>
                </c:pt>
                <c:pt idx="8">
                  <c:v>0.0162208831971724</c:v>
                </c:pt>
                <c:pt idx="9">
                  <c:v>0.0271468392709482</c:v>
                </c:pt>
                <c:pt idx="10">
                  <c:v>0.0249702262567303</c:v>
                </c:pt>
                <c:pt idx="11">
                  <c:v>0.013542619137766</c:v>
                </c:pt>
                <c:pt idx="12">
                  <c:v>0.00431519735764376</c:v>
                </c:pt>
              </c:numCache>
            </c:numRef>
          </c:val>
          <c:smooth val="0"/>
        </c:ser>
        <c:ser>
          <c:idx val="4"/>
          <c:order val="1"/>
          <c:tx>
            <c:v>Model Inflation Rate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EU!$C$22:$C$34</c:f>
              <c:numCache>
                <c:formatCode>General</c:formatCode>
                <c:ptCount val="13"/>
                <c:pt idx="0">
                  <c:v>2002.0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  <c:pt idx="11">
                  <c:v>2013.0</c:v>
                </c:pt>
                <c:pt idx="12">
                  <c:v>2014.0</c:v>
                </c:pt>
              </c:numCache>
            </c:numRef>
          </c:cat>
          <c:val>
            <c:numRef>
              <c:f>EU!$O$22:$O$34</c:f>
              <c:numCache>
                <c:formatCode>0.00%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-0.00195592044978621</c:v>
                </c:pt>
                <c:pt idx="8">
                  <c:v>-0.00188746371394921</c:v>
                </c:pt>
                <c:pt idx="9">
                  <c:v>-0.00181909607057396</c:v>
                </c:pt>
                <c:pt idx="10">
                  <c:v>-0.00175081728198612</c:v>
                </c:pt>
                <c:pt idx="11">
                  <c:v>-0.00168262711146927</c:v>
                </c:pt>
                <c:pt idx="12">
                  <c:v>-0.00161452532325979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49496"/>
        <c:axId val="2081541560"/>
      </c:lineChart>
      <c:catAx>
        <c:axId val="208204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81541560"/>
        <c:crosses val="autoZero"/>
        <c:auto val="1"/>
        <c:lblAlgn val="ctr"/>
        <c:lblOffset val="100"/>
        <c:tickLblSkip val="2"/>
        <c:noMultiLvlLbl val="0"/>
      </c:catAx>
      <c:valAx>
        <c:axId val="208154156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082049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2389460932768"/>
          <c:y val="0.0429042904290429"/>
          <c:w val="0.892835991654889"/>
          <c:h val="0.843740547283075"/>
        </c:manualLayout>
      </c:layout>
      <c:lineChart>
        <c:grouping val="standard"/>
        <c:varyColors val="0"/>
        <c:ser>
          <c:idx val="0"/>
          <c:order val="0"/>
          <c:tx>
            <c:v>Eurozone Benchmark Rate</c:v>
          </c:tx>
          <c:spPr>
            <a:ln w="25400"/>
          </c:spPr>
          <c:marker>
            <c:symbol val="star"/>
            <c:size val="10"/>
          </c:marker>
          <c:cat>
            <c:numRef>
              <c:f>EU!$C$22:$C$34</c:f>
              <c:numCache>
                <c:formatCode>General</c:formatCode>
                <c:ptCount val="13"/>
                <c:pt idx="0">
                  <c:v>2002.0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  <c:pt idx="11">
                  <c:v>2013.0</c:v>
                </c:pt>
                <c:pt idx="12">
                  <c:v>2014.0</c:v>
                </c:pt>
              </c:numCache>
            </c:numRef>
          </c:cat>
          <c:val>
            <c:numRef>
              <c:f>EU!$H$22:$H$34</c:f>
              <c:numCache>
                <c:formatCode>0.0%</c:formatCode>
                <c:ptCount val="13"/>
                <c:pt idx="0">
                  <c:v>0.0332</c:v>
                </c:pt>
                <c:pt idx="1">
                  <c:v>0.023325</c:v>
                </c:pt>
                <c:pt idx="2">
                  <c:v>0.02105</c:v>
                </c:pt>
                <c:pt idx="3">
                  <c:v>0.021825</c:v>
                </c:pt>
                <c:pt idx="4">
                  <c:v>0.030775</c:v>
                </c:pt>
                <c:pt idx="5">
                  <c:v>0.04275</c:v>
                </c:pt>
                <c:pt idx="6">
                  <c:v>0.046325</c:v>
                </c:pt>
                <c:pt idx="7">
                  <c:v>0.012275</c:v>
                </c:pt>
                <c:pt idx="8">
                  <c:v>0.0081</c:v>
                </c:pt>
                <c:pt idx="9">
                  <c:v>0.0139</c:v>
                </c:pt>
                <c:pt idx="10">
                  <c:v>0.00575</c:v>
                </c:pt>
                <c:pt idx="11">
                  <c:v>0.0022</c:v>
                </c:pt>
                <c:pt idx="12">
                  <c:v>0.0021</c:v>
                </c:pt>
              </c:numCache>
            </c:numRef>
          </c:val>
          <c:smooth val="0"/>
        </c:ser>
        <c:ser>
          <c:idx val="4"/>
          <c:order val="1"/>
          <c:tx>
            <c:v>Model Nominal Interest Rate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EU!$C$22:$C$34</c:f>
              <c:numCache>
                <c:formatCode>General</c:formatCode>
                <c:ptCount val="13"/>
                <c:pt idx="0">
                  <c:v>2002.0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  <c:pt idx="11">
                  <c:v>2013.0</c:v>
                </c:pt>
                <c:pt idx="12">
                  <c:v>2014.0</c:v>
                </c:pt>
              </c:numCache>
            </c:numRef>
          </c:cat>
          <c:val>
            <c:numRef>
              <c:f>EU!$R$22:$R$34</c:f>
              <c:numCache>
                <c:formatCode>0.00%</c:formatCode>
                <c:ptCount val="13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0.025</c:v>
                </c:pt>
                <c:pt idx="4">
                  <c:v>0.025</c:v>
                </c:pt>
                <c:pt idx="5">
                  <c:v>0.025</c:v>
                </c:pt>
                <c:pt idx="6">
                  <c:v>0.025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57160"/>
        <c:axId val="2096715752"/>
      </c:lineChart>
      <c:catAx>
        <c:axId val="20967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96715752"/>
        <c:crosses val="autoZero"/>
        <c:auto val="1"/>
        <c:lblAlgn val="ctr"/>
        <c:lblOffset val="100"/>
        <c:tickLblSkip val="2"/>
        <c:noMultiLvlLbl val="0"/>
      </c:catAx>
      <c:valAx>
        <c:axId val="209671575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096757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GDP per</a:t>
            </a:r>
            <a:r>
              <a:rPr lang="en-US" sz="2000" b="0" baseline="0"/>
              <a:t> capita</a:t>
            </a:r>
            <a:endParaRPr lang="en-US" sz="20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2034363760086"/>
          <c:y val="0.137819564927265"/>
          <c:w val="0.757775104500826"/>
          <c:h val="0.738924329374082"/>
        </c:manualLayout>
      </c:layout>
      <c:lineChart>
        <c:grouping val="standard"/>
        <c:varyColors val="0"/>
        <c:ser>
          <c:idx val="0"/>
          <c:order val="0"/>
          <c:tx>
            <c:v>Real GDP per Capita</c:v>
          </c:tx>
          <c:spPr>
            <a:ln w="25400"/>
          </c:spPr>
          <c:marker>
            <c:symbol val="star"/>
            <c:size val="10"/>
          </c:marker>
          <c:cat>
            <c:numRef>
              <c:f>US!$C$14:$C$37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US!$S$14:$S$37</c:f>
              <c:numCache>
                <c:formatCode>0.00</c:formatCode>
                <c:ptCount val="24"/>
                <c:pt idx="0">
                  <c:v>4.605170185988092</c:v>
                </c:pt>
                <c:pt idx="1">
                  <c:v>4.591185242752125</c:v>
                </c:pt>
                <c:pt idx="2">
                  <c:v>4.612248536781285</c:v>
                </c:pt>
                <c:pt idx="3">
                  <c:v>4.626113014358562</c:v>
                </c:pt>
                <c:pt idx="4">
                  <c:v>4.653481501144982</c:v>
                </c:pt>
                <c:pt idx="5">
                  <c:v>4.668376734575879</c:v>
                </c:pt>
                <c:pt idx="6">
                  <c:v>4.694023854703907</c:v>
                </c:pt>
                <c:pt idx="7">
                  <c:v>4.725784050675417</c:v>
                </c:pt>
                <c:pt idx="8">
                  <c:v>4.757675380581241</c:v>
                </c:pt>
                <c:pt idx="9">
                  <c:v>4.792946766898899</c:v>
                </c:pt>
                <c:pt idx="10">
                  <c:v>4.821892317447476</c:v>
                </c:pt>
                <c:pt idx="11">
                  <c:v>4.821717332347835</c:v>
                </c:pt>
                <c:pt idx="12">
                  <c:v>4.830152724349275</c:v>
                </c:pt>
                <c:pt idx="13">
                  <c:v>4.849251462153128</c:v>
                </c:pt>
                <c:pt idx="14">
                  <c:v>4.877172270843824</c:v>
                </c:pt>
                <c:pt idx="15">
                  <c:v>4.900865624661396</c:v>
                </c:pt>
                <c:pt idx="16">
                  <c:v>4.917532558443782</c:v>
                </c:pt>
                <c:pt idx="17">
                  <c:v>4.925599477799236</c:v>
                </c:pt>
                <c:pt idx="18">
                  <c:v>4.913540752606447</c:v>
                </c:pt>
                <c:pt idx="19">
                  <c:v>4.876337478218678</c:v>
                </c:pt>
                <c:pt idx="20">
                  <c:v>4.89300666976805</c:v>
                </c:pt>
                <c:pt idx="21">
                  <c:v>4.901632220826487</c:v>
                </c:pt>
                <c:pt idx="22">
                  <c:v>4.917215258217206</c:v>
                </c:pt>
                <c:pt idx="23">
                  <c:v>4.932026775008845</c:v>
                </c:pt>
              </c:numCache>
            </c:numRef>
          </c:val>
          <c:smooth val="0"/>
        </c:ser>
        <c:ser>
          <c:idx val="2"/>
          <c:order val="1"/>
          <c:tx>
            <c:v>Projected Output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US!$C$14:$C$37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US!$T$14:$T$37</c:f>
              <c:numCache>
                <c:formatCode>0.00</c:formatCode>
                <c:ptCount val="24"/>
                <c:pt idx="0">
                  <c:v>4.584387646805563</c:v>
                </c:pt>
                <c:pt idx="1">
                  <c:v>4.605170185988092</c:v>
                </c:pt>
                <c:pt idx="2">
                  <c:v>4.625952725170619</c:v>
                </c:pt>
                <c:pt idx="3">
                  <c:v>4.646735264353148</c:v>
                </c:pt>
                <c:pt idx="4">
                  <c:v>4.667517803535676</c:v>
                </c:pt>
                <c:pt idx="5">
                  <c:v>4.688300342718205</c:v>
                </c:pt>
                <c:pt idx="6">
                  <c:v>4.709082881900733</c:v>
                </c:pt>
                <c:pt idx="7">
                  <c:v>4.729865421083261</c:v>
                </c:pt>
                <c:pt idx="8">
                  <c:v>4.75064796026579</c:v>
                </c:pt>
                <c:pt idx="9">
                  <c:v>4.771430499448318</c:v>
                </c:pt>
                <c:pt idx="10">
                  <c:v>4.792213038630847</c:v>
                </c:pt>
                <c:pt idx="11">
                  <c:v>4.812995577813376</c:v>
                </c:pt>
                <c:pt idx="12">
                  <c:v>4.833778116995904</c:v>
                </c:pt>
                <c:pt idx="13">
                  <c:v>4.854560656178433</c:v>
                </c:pt>
                <c:pt idx="14">
                  <c:v>4.87534319536096</c:v>
                </c:pt>
                <c:pt idx="15">
                  <c:v>4.89612573454349</c:v>
                </c:pt>
                <c:pt idx="16">
                  <c:v>4.916908273726018</c:v>
                </c:pt>
                <c:pt idx="17">
                  <c:v>4.937690812908546</c:v>
                </c:pt>
                <c:pt idx="18">
                  <c:v>4.958473352091075</c:v>
                </c:pt>
                <c:pt idx="19">
                  <c:v>4.979255891273603</c:v>
                </c:pt>
                <c:pt idx="20">
                  <c:v>5.000038430456132</c:v>
                </c:pt>
                <c:pt idx="21">
                  <c:v>5.020820969638661</c:v>
                </c:pt>
                <c:pt idx="22">
                  <c:v>5.04160350882119</c:v>
                </c:pt>
                <c:pt idx="23">
                  <c:v>5.062386048003717</c:v>
                </c:pt>
              </c:numCache>
            </c:numRef>
          </c:val>
          <c:smooth val="0"/>
        </c:ser>
        <c:ser>
          <c:idx val="3"/>
          <c:order val="2"/>
          <c:tx>
            <c:v>Potential Output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US!$C$14:$C$37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US!$U$14:$U$37</c:f>
              <c:numCache>
                <c:formatCode>0.00</c:formatCode>
                <c:ptCount val="24"/>
                <c:pt idx="0">
                  <c:v>4.584387646805563</c:v>
                </c:pt>
                <c:pt idx="1">
                  <c:v>4.605170185988092</c:v>
                </c:pt>
                <c:pt idx="2">
                  <c:v>4.625952725170619</c:v>
                </c:pt>
                <c:pt idx="3">
                  <c:v>4.646735264353148</c:v>
                </c:pt>
                <c:pt idx="4">
                  <c:v>4.667517803535676</c:v>
                </c:pt>
                <c:pt idx="5">
                  <c:v>4.688300342718205</c:v>
                </c:pt>
                <c:pt idx="6">
                  <c:v>4.709082881900733</c:v>
                </c:pt>
                <c:pt idx="7">
                  <c:v>4.729865421083261</c:v>
                </c:pt>
                <c:pt idx="8">
                  <c:v>4.75064796026579</c:v>
                </c:pt>
                <c:pt idx="9">
                  <c:v>4.771430499448318</c:v>
                </c:pt>
                <c:pt idx="10">
                  <c:v>4.792213038630847</c:v>
                </c:pt>
                <c:pt idx="11">
                  <c:v>4.812995577813376</c:v>
                </c:pt>
                <c:pt idx="12">
                  <c:v>4.833778116995904</c:v>
                </c:pt>
                <c:pt idx="13">
                  <c:v>4.854560656178433</c:v>
                </c:pt>
                <c:pt idx="14">
                  <c:v>4.87534319536096</c:v>
                </c:pt>
                <c:pt idx="15">
                  <c:v>4.89612573454349</c:v>
                </c:pt>
                <c:pt idx="16">
                  <c:v>4.916908273726018</c:v>
                </c:pt>
                <c:pt idx="17">
                  <c:v>4.937690812908546</c:v>
                </c:pt>
                <c:pt idx="18">
                  <c:v>4.958473352091075</c:v>
                </c:pt>
                <c:pt idx="19">
                  <c:v>4.979255891273603</c:v>
                </c:pt>
                <c:pt idx="20">
                  <c:v>5.000038430456132</c:v>
                </c:pt>
                <c:pt idx="21">
                  <c:v>5.020820969638661</c:v>
                </c:pt>
                <c:pt idx="22">
                  <c:v>5.04160350882119</c:v>
                </c:pt>
                <c:pt idx="23">
                  <c:v>5.062386048003717</c:v>
                </c:pt>
              </c:numCache>
            </c:numRef>
          </c:val>
          <c:smooth val="0"/>
        </c:ser>
        <c:ser>
          <c:idx val="4"/>
          <c:order val="3"/>
          <c:tx>
            <c:v>Model Output per Capita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US!$C$14:$C$37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US!$V$14:$V$37</c:f>
              <c:numCache>
                <c:formatCode>0.00</c:formatCode>
                <c:ptCount val="24"/>
                <c:pt idx="0">
                  <c:v>4.584387646805563</c:v>
                </c:pt>
                <c:pt idx="1">
                  <c:v>4.605170185988092</c:v>
                </c:pt>
                <c:pt idx="2">
                  <c:v>4.625952725170619</c:v>
                </c:pt>
                <c:pt idx="3">
                  <c:v>4.646735264353148</c:v>
                </c:pt>
                <c:pt idx="4">
                  <c:v>4.667517803535676</c:v>
                </c:pt>
                <c:pt idx="5">
                  <c:v>4.688300342718205</c:v>
                </c:pt>
                <c:pt idx="6">
                  <c:v>4.709082881900733</c:v>
                </c:pt>
                <c:pt idx="7">
                  <c:v>4.729865421083261</c:v>
                </c:pt>
                <c:pt idx="8">
                  <c:v>4.75064796026579</c:v>
                </c:pt>
                <c:pt idx="9">
                  <c:v>4.771430499448318</c:v>
                </c:pt>
                <c:pt idx="10">
                  <c:v>4.792213038630847</c:v>
                </c:pt>
                <c:pt idx="11">
                  <c:v>4.812995577813376</c:v>
                </c:pt>
                <c:pt idx="12">
                  <c:v>4.833778116995904</c:v>
                </c:pt>
                <c:pt idx="13">
                  <c:v>4.854560656178433</c:v>
                </c:pt>
                <c:pt idx="14">
                  <c:v>4.87534319536096</c:v>
                </c:pt>
                <c:pt idx="15">
                  <c:v>4.89612573454349</c:v>
                </c:pt>
                <c:pt idx="16">
                  <c:v>4.916908273726018</c:v>
                </c:pt>
                <c:pt idx="17">
                  <c:v>4.937690812908546</c:v>
                </c:pt>
                <c:pt idx="18">
                  <c:v>4.958473352091075</c:v>
                </c:pt>
                <c:pt idx="19">
                  <c:v>4.865527125945261</c:v>
                </c:pt>
                <c:pt idx="20">
                  <c:v>4.885048365822462</c:v>
                </c:pt>
                <c:pt idx="21">
                  <c:v>4.90456801281441</c:v>
                </c:pt>
                <c:pt idx="22">
                  <c:v>4.924086062892731</c:v>
                </c:pt>
                <c:pt idx="23">
                  <c:v>4.94360251201375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92424"/>
        <c:axId val="2096821224"/>
      </c:lineChart>
      <c:catAx>
        <c:axId val="214229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821224"/>
        <c:crosses val="autoZero"/>
        <c:auto val="1"/>
        <c:lblAlgn val="ctr"/>
        <c:lblOffset val="100"/>
        <c:tickLblSkip val="3"/>
        <c:noMultiLvlLbl val="0"/>
      </c:catAx>
      <c:valAx>
        <c:axId val="2096821224"/>
        <c:scaling>
          <c:orientation val="minMax"/>
          <c:min val="4.5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United States</a:t>
                </a:r>
              </a:p>
            </c:rich>
          </c:tx>
          <c:layout>
            <c:manualLayout>
              <c:xMode val="edge"/>
              <c:yMode val="edge"/>
              <c:x val="0.0128205128205128"/>
              <c:y val="0.2640341986954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42292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545761640906"/>
          <c:y val="0.572059977651308"/>
          <c:w val="0.467448235637212"/>
          <c:h val="0.26512096878979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Inflation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6608452789555"/>
          <c:y val="0.120870412384893"/>
          <c:w val="0.892593209502658"/>
          <c:h val="0.772822634458828"/>
        </c:manualLayout>
      </c:layout>
      <c:lineChart>
        <c:grouping val="standard"/>
        <c:varyColors val="0"/>
        <c:ser>
          <c:idx val="0"/>
          <c:order val="0"/>
          <c:tx>
            <c:v>Core PCE (YOY)</c:v>
          </c:tx>
          <c:spPr>
            <a:ln w="25400"/>
          </c:spPr>
          <c:marker>
            <c:symbol val="star"/>
            <c:size val="10"/>
          </c:marker>
          <c:cat>
            <c:numRef>
              <c:f>US!$C$24:$C$38</c:f>
              <c:numCache>
                <c:formatCode>General</c:formatCode>
                <c:ptCount val="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</c:numCache>
            </c:numRef>
          </c:cat>
          <c:val>
            <c:numRef>
              <c:f>US!$G$24:$G$38</c:f>
              <c:numCache>
                <c:formatCode>0.0%</c:formatCode>
                <c:ptCount val="15"/>
                <c:pt idx="0">
                  <c:v>0.0175</c:v>
                </c:pt>
                <c:pt idx="1">
                  <c:v>0.0181</c:v>
                </c:pt>
                <c:pt idx="2">
                  <c:v>0.017</c:v>
                </c:pt>
                <c:pt idx="3">
                  <c:v>0.0148</c:v>
                </c:pt>
                <c:pt idx="4">
                  <c:v>0.0191</c:v>
                </c:pt>
                <c:pt idx="5">
                  <c:v>0.0216</c:v>
                </c:pt>
                <c:pt idx="6">
                  <c:v>0.0224</c:v>
                </c:pt>
                <c:pt idx="7">
                  <c:v>0.0216</c:v>
                </c:pt>
                <c:pt idx="8">
                  <c:v>0.0206</c:v>
                </c:pt>
                <c:pt idx="9">
                  <c:v>0.0119</c:v>
                </c:pt>
                <c:pt idx="10">
                  <c:v>0.0129</c:v>
                </c:pt>
                <c:pt idx="11">
                  <c:v>0.0149</c:v>
                </c:pt>
                <c:pt idx="12">
                  <c:v>0.0189</c:v>
                </c:pt>
                <c:pt idx="13">
                  <c:v>0.0154</c:v>
                </c:pt>
                <c:pt idx="14">
                  <c:v>0.0153</c:v>
                </c:pt>
              </c:numCache>
            </c:numRef>
          </c:val>
          <c:smooth val="0"/>
        </c:ser>
        <c:ser>
          <c:idx val="4"/>
          <c:order val="1"/>
          <c:tx>
            <c:v>Model Inflation Rate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US!$C$24:$C$38</c:f>
              <c:numCache>
                <c:formatCode>General</c:formatCode>
                <c:ptCount val="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</c:numCache>
            </c:numRef>
          </c:cat>
          <c:val>
            <c:numRef>
              <c:f>US!$O$24:$O$39</c:f>
              <c:numCache>
                <c:formatCode>0.00%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0.0125340580505919</c:v>
                </c:pt>
                <c:pt idx="10">
                  <c:v>0.0125800122816295</c:v>
                </c:pt>
                <c:pt idx="11">
                  <c:v>0.0126259269212576</c:v>
                </c:pt>
                <c:pt idx="12">
                  <c:v>0.012671802039427</c:v>
                </c:pt>
                <c:pt idx="13">
                  <c:v>0.0127176377059017</c:v>
                </c:pt>
                <c:pt idx="14">
                  <c:v>0.0127634339902603</c:v>
                </c:pt>
                <c:pt idx="15">
                  <c:v>0.0128091909618946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84296"/>
        <c:axId val="2146287336"/>
      </c:lineChart>
      <c:catAx>
        <c:axId val="214628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287336"/>
        <c:crosses val="autoZero"/>
        <c:auto val="1"/>
        <c:lblAlgn val="ctr"/>
        <c:lblOffset val="100"/>
        <c:tickLblSkip val="2"/>
        <c:noMultiLvlLbl val="0"/>
      </c:catAx>
      <c:valAx>
        <c:axId val="214628733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146284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Interest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6608452789555"/>
          <c:y val="0.0429042904290429"/>
          <c:w val="0.892593209502658"/>
          <c:h val="0.857568397170693"/>
        </c:manualLayout>
      </c:layout>
      <c:lineChart>
        <c:grouping val="standard"/>
        <c:varyColors val="0"/>
        <c:ser>
          <c:idx val="0"/>
          <c:order val="0"/>
          <c:tx>
            <c:v>Effective Fed Funds Rate</c:v>
          </c:tx>
          <c:spPr>
            <a:ln w="25400"/>
          </c:spPr>
          <c:marker>
            <c:symbol val="star"/>
            <c:size val="10"/>
          </c:marker>
          <c:cat>
            <c:numRef>
              <c:f>US!$C$24:$C$38</c:f>
              <c:numCache>
                <c:formatCode>General</c:formatCode>
                <c:ptCount val="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</c:numCache>
            </c:numRef>
          </c:cat>
          <c:val>
            <c:numRef>
              <c:f>US!$H$24:$H$38</c:f>
              <c:numCache>
                <c:formatCode>0.0%</c:formatCode>
                <c:ptCount val="15"/>
                <c:pt idx="0">
                  <c:v>0.0623583333333333</c:v>
                </c:pt>
                <c:pt idx="1">
                  <c:v>0.038875</c:v>
                </c:pt>
                <c:pt idx="2">
                  <c:v>0.0166666666666667</c:v>
                </c:pt>
                <c:pt idx="3">
                  <c:v>0.011275</c:v>
                </c:pt>
                <c:pt idx="4">
                  <c:v>0.0134916666666667</c:v>
                </c:pt>
                <c:pt idx="5">
                  <c:v>0.0321333333333333</c:v>
                </c:pt>
                <c:pt idx="6">
                  <c:v>0.0496416666666667</c:v>
                </c:pt>
                <c:pt idx="7">
                  <c:v>0.0501916666666667</c:v>
                </c:pt>
                <c:pt idx="8">
                  <c:v>0.019275</c:v>
                </c:pt>
                <c:pt idx="9">
                  <c:v>0.0016</c:v>
                </c:pt>
                <c:pt idx="10">
                  <c:v>0.00175</c:v>
                </c:pt>
                <c:pt idx="11">
                  <c:v>0.00101666666666667</c:v>
                </c:pt>
                <c:pt idx="12">
                  <c:v>0.0014</c:v>
                </c:pt>
                <c:pt idx="13">
                  <c:v>0.001075</c:v>
                </c:pt>
                <c:pt idx="14">
                  <c:v>0.000891666666666666</c:v>
                </c:pt>
              </c:numCache>
            </c:numRef>
          </c:val>
          <c:smooth val="0"/>
        </c:ser>
        <c:ser>
          <c:idx val="4"/>
          <c:order val="1"/>
          <c:tx>
            <c:v>Model Nominal Rate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US!$C$24:$C$38</c:f>
              <c:numCache>
                <c:formatCode>General</c:formatCode>
                <c:ptCount val="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</c:numCache>
            </c:numRef>
          </c:cat>
          <c:val>
            <c:numRef>
              <c:f>US!$Q$24:$Q$39</c:f>
              <c:numCache>
                <c:formatCode>0.00%</c:formatCode>
                <c:ptCount val="16"/>
                <c:pt idx="0">
                  <c:v>0.029</c:v>
                </c:pt>
                <c:pt idx="1">
                  <c:v>0.029</c:v>
                </c:pt>
                <c:pt idx="2">
                  <c:v>0.029</c:v>
                </c:pt>
                <c:pt idx="3">
                  <c:v>0.029</c:v>
                </c:pt>
                <c:pt idx="4">
                  <c:v>0.029</c:v>
                </c:pt>
                <c:pt idx="5">
                  <c:v>0.029</c:v>
                </c:pt>
                <c:pt idx="6">
                  <c:v>0.029</c:v>
                </c:pt>
                <c:pt idx="7">
                  <c:v>0.029</c:v>
                </c:pt>
                <c:pt idx="8">
                  <c:v>0.029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20296"/>
        <c:axId val="2146323336"/>
      </c:lineChart>
      <c:catAx>
        <c:axId val="214632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323336"/>
        <c:crosses val="autoZero"/>
        <c:auto val="1"/>
        <c:lblAlgn val="ctr"/>
        <c:lblOffset val="100"/>
        <c:tickLblSkip val="2"/>
        <c:noMultiLvlLbl val="0"/>
      </c:catAx>
      <c:valAx>
        <c:axId val="214632333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146320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245552639253"/>
          <c:y val="0.0398162327718223"/>
          <c:w val="0.759756002721882"/>
          <c:h val="0.848861824890572"/>
        </c:manualLayout>
      </c:layout>
      <c:lineChart>
        <c:grouping val="standard"/>
        <c:varyColors val="0"/>
        <c:ser>
          <c:idx val="0"/>
          <c:order val="0"/>
          <c:tx>
            <c:v>GDP per capita, 1970-2013</c:v>
          </c:tx>
          <c:spPr>
            <a:ln w="19050">
              <a:solidFill>
                <a:schemeClr val="accent1"/>
              </a:solidFill>
            </a:ln>
          </c:spPr>
          <c:marker>
            <c:symbol val="star"/>
            <c:size val="9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JP!$E$16:$E$59</c:f>
              <c:numCache>
                <c:formatCode>General</c:formatCode>
                <c:ptCount val="44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</c:numCache>
            </c:numRef>
          </c:cat>
          <c:val>
            <c:numRef>
              <c:f>JP!$X$16:$X$59</c:f>
              <c:numCache>
                <c:formatCode>0.00</c:formatCode>
                <c:ptCount val="44"/>
                <c:pt idx="0">
                  <c:v>5.366754572037852</c:v>
                </c:pt>
                <c:pt idx="1">
                  <c:v>5.39980008322319</c:v>
                </c:pt>
                <c:pt idx="2">
                  <c:v>5.466575161298352</c:v>
                </c:pt>
                <c:pt idx="3">
                  <c:v>5.535559869372624</c:v>
                </c:pt>
                <c:pt idx="4">
                  <c:v>5.504142223198094</c:v>
                </c:pt>
                <c:pt idx="5">
                  <c:v>5.518578713204373</c:v>
                </c:pt>
                <c:pt idx="6">
                  <c:v>5.550162659488953</c:v>
                </c:pt>
                <c:pt idx="7">
                  <c:v>5.583492838786023</c:v>
                </c:pt>
                <c:pt idx="8">
                  <c:v>5.625820767030063</c:v>
                </c:pt>
                <c:pt idx="9">
                  <c:v>5.670786165518919</c:v>
                </c:pt>
                <c:pt idx="10">
                  <c:v>5.690732362688759</c:v>
                </c:pt>
                <c:pt idx="11">
                  <c:v>5.724263887889791</c:v>
                </c:pt>
                <c:pt idx="12">
                  <c:v>5.750687040276126</c:v>
                </c:pt>
                <c:pt idx="13">
                  <c:v>5.774020247955365</c:v>
                </c:pt>
                <c:pt idx="14">
                  <c:v>5.811347476808606</c:v>
                </c:pt>
                <c:pt idx="15">
                  <c:v>5.866642639716566</c:v>
                </c:pt>
                <c:pt idx="16">
                  <c:v>5.888467064305883</c:v>
                </c:pt>
                <c:pt idx="17">
                  <c:v>5.923801945532415</c:v>
                </c:pt>
                <c:pt idx="18">
                  <c:v>5.988564238869777</c:v>
                </c:pt>
                <c:pt idx="19">
                  <c:v>6.03677951934892</c:v>
                </c:pt>
                <c:pt idx="20">
                  <c:v>6.08759258476148</c:v>
                </c:pt>
                <c:pt idx="21">
                  <c:v>6.117191819579327</c:v>
                </c:pt>
                <c:pt idx="22">
                  <c:v>6.122866388882916</c:v>
                </c:pt>
                <c:pt idx="23">
                  <c:v>6.122107360497138</c:v>
                </c:pt>
                <c:pt idx="24">
                  <c:v>6.127334930496934</c:v>
                </c:pt>
                <c:pt idx="25">
                  <c:v>6.142754241396493</c:v>
                </c:pt>
                <c:pt idx="26">
                  <c:v>6.165956286000716</c:v>
                </c:pt>
                <c:pt idx="27">
                  <c:v>6.179166020332657</c:v>
                </c:pt>
                <c:pt idx="28">
                  <c:v>6.156404467735192</c:v>
                </c:pt>
                <c:pt idx="29">
                  <c:v>6.152512321193103</c:v>
                </c:pt>
                <c:pt idx="30">
                  <c:v>6.173100667425306</c:v>
                </c:pt>
                <c:pt idx="31">
                  <c:v>6.17445229489562</c:v>
                </c:pt>
                <c:pt idx="32">
                  <c:v>6.175018323692417</c:v>
                </c:pt>
                <c:pt idx="33">
                  <c:v>6.189589226471522</c:v>
                </c:pt>
                <c:pt idx="34">
                  <c:v>6.212585561967424</c:v>
                </c:pt>
                <c:pt idx="35">
                  <c:v>6.225434797241185</c:v>
                </c:pt>
                <c:pt idx="36">
                  <c:v>6.242355197741848</c:v>
                </c:pt>
                <c:pt idx="37">
                  <c:v>6.263924783154112</c:v>
                </c:pt>
                <c:pt idx="38">
                  <c:v>6.253976036155628</c:v>
                </c:pt>
                <c:pt idx="39">
                  <c:v>6.198264743751443</c:v>
                </c:pt>
                <c:pt idx="40">
                  <c:v>6.244578507567772</c:v>
                </c:pt>
                <c:pt idx="41">
                  <c:v>6.237166991780496</c:v>
                </c:pt>
                <c:pt idx="42">
                  <c:v>6.256555098194026</c:v>
                </c:pt>
                <c:pt idx="43">
                  <c:v>6.274308672492444</c:v>
                </c:pt>
              </c:numCache>
            </c:numRef>
          </c:val>
          <c:smooth val="0"/>
        </c:ser>
        <c:ser>
          <c:idx val="2"/>
          <c:order val="1"/>
          <c:tx>
            <c:v>Pre-Stagnation Trend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JP!$Z$16:$Z$59</c:f>
              <c:numCache>
                <c:formatCode>0.00</c:formatCode>
                <c:ptCount val="44"/>
                <c:pt idx="0">
                  <c:v>5.366754572037852</c:v>
                </c:pt>
                <c:pt idx="1">
                  <c:v>5.399221762175353</c:v>
                </c:pt>
                <c:pt idx="2">
                  <c:v>5.431688952312854</c:v>
                </c:pt>
                <c:pt idx="3">
                  <c:v>5.464156142450355</c:v>
                </c:pt>
                <c:pt idx="4">
                  <c:v>5.496623332587857</c:v>
                </c:pt>
                <c:pt idx="5">
                  <c:v>5.529090522725359</c:v>
                </c:pt>
                <c:pt idx="6">
                  <c:v>5.56155771286286</c:v>
                </c:pt>
                <c:pt idx="7">
                  <c:v>5.594024903000362</c:v>
                </c:pt>
                <c:pt idx="8">
                  <c:v>5.626492093137862</c:v>
                </c:pt>
                <c:pt idx="9">
                  <c:v>5.658959283275364</c:v>
                </c:pt>
                <c:pt idx="10">
                  <c:v>5.691426473412865</c:v>
                </c:pt>
                <c:pt idx="11">
                  <c:v>5.723893663550366</c:v>
                </c:pt>
                <c:pt idx="12">
                  <c:v>5.756360853687868</c:v>
                </c:pt>
                <c:pt idx="13">
                  <c:v>5.78882804382537</c:v>
                </c:pt>
                <c:pt idx="14">
                  <c:v>5.821295233962871</c:v>
                </c:pt>
                <c:pt idx="15">
                  <c:v>5.853762424100373</c:v>
                </c:pt>
                <c:pt idx="16">
                  <c:v>5.886229614237873</c:v>
                </c:pt>
                <c:pt idx="17">
                  <c:v>5.918696804375375</c:v>
                </c:pt>
                <c:pt idx="18">
                  <c:v>5.951163994512876</c:v>
                </c:pt>
                <c:pt idx="19">
                  <c:v>5.983631184650378</c:v>
                </c:pt>
                <c:pt idx="20">
                  <c:v>6.01609837478788</c:v>
                </c:pt>
                <c:pt idx="21">
                  <c:v>6.048565564925381</c:v>
                </c:pt>
                <c:pt idx="22">
                  <c:v>6.081032755062882</c:v>
                </c:pt>
                <c:pt idx="23">
                  <c:v>6.113499945200384</c:v>
                </c:pt>
                <c:pt idx="24">
                  <c:v>6.145967135337885</c:v>
                </c:pt>
                <c:pt idx="25">
                  <c:v>6.178434325475386</c:v>
                </c:pt>
                <c:pt idx="26">
                  <c:v>6.210901515612888</c:v>
                </c:pt>
                <c:pt idx="27">
                  <c:v>6.24336870575039</c:v>
                </c:pt>
                <c:pt idx="28">
                  <c:v>6.275835895887891</c:v>
                </c:pt>
                <c:pt idx="29">
                  <c:v>6.308303086025393</c:v>
                </c:pt>
                <c:pt idx="30">
                  <c:v>6.340770276162894</c:v>
                </c:pt>
                <c:pt idx="31">
                  <c:v>6.373237466300395</c:v>
                </c:pt>
                <c:pt idx="32">
                  <c:v>6.405704656437897</c:v>
                </c:pt>
                <c:pt idx="33">
                  <c:v>6.438171846575399</c:v>
                </c:pt>
                <c:pt idx="34">
                  <c:v>6.4706390367129</c:v>
                </c:pt>
                <c:pt idx="35">
                  <c:v>6.503106226850401</c:v>
                </c:pt>
                <c:pt idx="36">
                  <c:v>6.535573416987902</c:v>
                </c:pt>
                <c:pt idx="37">
                  <c:v>6.568040607125404</c:v>
                </c:pt>
                <c:pt idx="38">
                  <c:v>6.600507797262906</c:v>
                </c:pt>
                <c:pt idx="39">
                  <c:v>6.632974987400407</c:v>
                </c:pt>
                <c:pt idx="40">
                  <c:v>6.665442177537908</c:v>
                </c:pt>
                <c:pt idx="41">
                  <c:v>6.697909367675409</c:v>
                </c:pt>
                <c:pt idx="42">
                  <c:v>6.730376557812911</c:v>
                </c:pt>
                <c:pt idx="43">
                  <c:v>6.762843747950413</c:v>
                </c:pt>
              </c:numCache>
            </c:numRef>
          </c:val>
          <c:smooth val="0"/>
        </c:ser>
        <c:ser>
          <c:idx val="3"/>
          <c:order val="2"/>
          <c:tx>
            <c:v>Potential Output - Model</c:v>
          </c:tx>
          <c:spPr>
            <a:ln w="15875" cap="rnd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cat>
            <c:numRef>
              <c:f>JP!$E$16:$E$59</c:f>
              <c:numCache>
                <c:formatCode>General</c:formatCode>
                <c:ptCount val="44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</c:numCache>
            </c:numRef>
          </c:cat>
          <c:val>
            <c:numRef>
              <c:f>JP!$W$16:$W$59</c:f>
              <c:numCache>
                <c:formatCode>0.00</c:formatCode>
                <c:ptCount val="44"/>
                <c:pt idx="0">
                  <c:v>5.366754572037852</c:v>
                </c:pt>
                <c:pt idx="1">
                  <c:v>5.399221762175353</c:v>
                </c:pt>
                <c:pt idx="2">
                  <c:v>5.431688952312854</c:v>
                </c:pt>
                <c:pt idx="3">
                  <c:v>5.464156142450355</c:v>
                </c:pt>
                <c:pt idx="4">
                  <c:v>5.496623332587857</c:v>
                </c:pt>
                <c:pt idx="5">
                  <c:v>5.529090522725359</c:v>
                </c:pt>
                <c:pt idx="6">
                  <c:v>5.56155771286286</c:v>
                </c:pt>
                <c:pt idx="7">
                  <c:v>5.594024903000362</c:v>
                </c:pt>
                <c:pt idx="8">
                  <c:v>5.626492093137862</c:v>
                </c:pt>
                <c:pt idx="9">
                  <c:v>5.658959283275364</c:v>
                </c:pt>
                <c:pt idx="10">
                  <c:v>5.691426473412865</c:v>
                </c:pt>
                <c:pt idx="11">
                  <c:v>5.723893663550366</c:v>
                </c:pt>
                <c:pt idx="12">
                  <c:v>5.756360853687868</c:v>
                </c:pt>
                <c:pt idx="13">
                  <c:v>5.78882804382537</c:v>
                </c:pt>
                <c:pt idx="14">
                  <c:v>5.821295233962871</c:v>
                </c:pt>
                <c:pt idx="15">
                  <c:v>5.853762424100373</c:v>
                </c:pt>
                <c:pt idx="16">
                  <c:v>5.886229614237873</c:v>
                </c:pt>
                <c:pt idx="17">
                  <c:v>5.918696804375375</c:v>
                </c:pt>
                <c:pt idx="18">
                  <c:v>5.951163994512876</c:v>
                </c:pt>
                <c:pt idx="19">
                  <c:v>5.983631184650378</c:v>
                </c:pt>
                <c:pt idx="20">
                  <c:v>6.01609837478788</c:v>
                </c:pt>
                <c:pt idx="21">
                  <c:v>6.048565564925381</c:v>
                </c:pt>
                <c:pt idx="22">
                  <c:v>6.081032755062882</c:v>
                </c:pt>
                <c:pt idx="23">
                  <c:v>6.113499945200384</c:v>
                </c:pt>
                <c:pt idx="24">
                  <c:v>6.131241626676541</c:v>
                </c:pt>
                <c:pt idx="25">
                  <c:v>6.148447748713683</c:v>
                </c:pt>
                <c:pt idx="26">
                  <c:v>6.165118024334196</c:v>
                </c:pt>
                <c:pt idx="27">
                  <c:v>6.181252166252751</c:v>
                </c:pt>
                <c:pt idx="28">
                  <c:v>6.196849886875805</c:v>
                </c:pt>
                <c:pt idx="29">
                  <c:v>6.21191089830111</c:v>
                </c:pt>
                <c:pt idx="30">
                  <c:v>6.226434912317208</c:v>
                </c:pt>
                <c:pt idx="31">
                  <c:v>6.240421640402941</c:v>
                </c:pt>
                <c:pt idx="32">
                  <c:v>6.253870793726945</c:v>
                </c:pt>
                <c:pt idx="33">
                  <c:v>6.266782083147154</c:v>
                </c:pt>
                <c:pt idx="34">
                  <c:v>6.279155219210295</c:v>
                </c:pt>
                <c:pt idx="35">
                  <c:v>6.290989912151389</c:v>
                </c:pt>
                <c:pt idx="36">
                  <c:v>6.30228587189324</c:v>
                </c:pt>
                <c:pt idx="37">
                  <c:v>6.313042808045941</c:v>
                </c:pt>
                <c:pt idx="38">
                  <c:v>6.323260429906358</c:v>
                </c:pt>
                <c:pt idx="39">
                  <c:v>6.332938446457629</c:v>
                </c:pt>
                <c:pt idx="40">
                  <c:v>6.342076566368653</c:v>
                </c:pt>
                <c:pt idx="41">
                  <c:v>6.350674497993583</c:v>
                </c:pt>
                <c:pt idx="42">
                  <c:v>6.358731949371314</c:v>
                </c:pt>
                <c:pt idx="43">
                  <c:v>6.36624862822497</c:v>
                </c:pt>
              </c:numCache>
            </c:numRef>
          </c:val>
          <c:smooth val="0"/>
        </c:ser>
        <c:ser>
          <c:idx val="1"/>
          <c:order val="3"/>
          <c:tx>
            <c:v>Output - Model</c:v>
          </c:tx>
          <c:spPr>
            <a:ln w="28575"/>
          </c:spPr>
          <c:marker>
            <c:symbol val="none"/>
          </c:marker>
          <c:cat>
            <c:numRef>
              <c:f>JP!$E$16:$E$59</c:f>
              <c:numCache>
                <c:formatCode>General</c:formatCode>
                <c:ptCount val="44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</c:numCache>
            </c:numRef>
          </c:cat>
          <c:val>
            <c:numRef>
              <c:f>JP!$Y$16:$Y$59</c:f>
              <c:numCache>
                <c:formatCode>0.00</c:formatCode>
                <c:ptCount val="44"/>
                <c:pt idx="0">
                  <c:v>5.366754572037852</c:v>
                </c:pt>
                <c:pt idx="1">
                  <c:v>5.399221762175353</c:v>
                </c:pt>
                <c:pt idx="2">
                  <c:v>5.431688952312854</c:v>
                </c:pt>
                <c:pt idx="3">
                  <c:v>5.464156142450355</c:v>
                </c:pt>
                <c:pt idx="4">
                  <c:v>5.496623332587857</c:v>
                </c:pt>
                <c:pt idx="5">
                  <c:v>5.529090522725359</c:v>
                </c:pt>
                <c:pt idx="6">
                  <c:v>5.56155771286286</c:v>
                </c:pt>
                <c:pt idx="7">
                  <c:v>5.594024903000362</c:v>
                </c:pt>
                <c:pt idx="8">
                  <c:v>5.626492093137862</c:v>
                </c:pt>
                <c:pt idx="9">
                  <c:v>5.658959283275364</c:v>
                </c:pt>
                <c:pt idx="10">
                  <c:v>5.691426473412865</c:v>
                </c:pt>
                <c:pt idx="11">
                  <c:v>5.723893663550366</c:v>
                </c:pt>
                <c:pt idx="12">
                  <c:v>5.756360853687868</c:v>
                </c:pt>
                <c:pt idx="13">
                  <c:v>5.78882804382537</c:v>
                </c:pt>
                <c:pt idx="14">
                  <c:v>5.821295233962871</c:v>
                </c:pt>
                <c:pt idx="15">
                  <c:v>5.853762424100373</c:v>
                </c:pt>
                <c:pt idx="16">
                  <c:v>5.886229614237873</c:v>
                </c:pt>
                <c:pt idx="17">
                  <c:v>5.918696804375375</c:v>
                </c:pt>
                <c:pt idx="18">
                  <c:v>5.951163994512876</c:v>
                </c:pt>
                <c:pt idx="19">
                  <c:v>5.983631184650378</c:v>
                </c:pt>
                <c:pt idx="20">
                  <c:v>6.01609837478788</c:v>
                </c:pt>
                <c:pt idx="21">
                  <c:v>6.048565564925381</c:v>
                </c:pt>
                <c:pt idx="22">
                  <c:v>6.081032755062882</c:v>
                </c:pt>
                <c:pt idx="23">
                  <c:v>6.113499945200384</c:v>
                </c:pt>
                <c:pt idx="24">
                  <c:v>6.070216924838766</c:v>
                </c:pt>
                <c:pt idx="25">
                  <c:v>6.085252325216535</c:v>
                </c:pt>
                <c:pt idx="26">
                  <c:v>6.099747156892528</c:v>
                </c:pt>
                <c:pt idx="27">
                  <c:v>6.113701111990471</c:v>
                </c:pt>
                <c:pt idx="28">
                  <c:v>6.127113882190908</c:v>
                </c:pt>
                <c:pt idx="29">
                  <c:v>6.13998515872952</c:v>
                </c:pt>
                <c:pt idx="30">
                  <c:v>6.152314632395438</c:v>
                </c:pt>
                <c:pt idx="31">
                  <c:v>6.164101993529528</c:v>
                </c:pt>
                <c:pt idx="32">
                  <c:v>6.175346932022678</c:v>
                </c:pt>
                <c:pt idx="33">
                  <c:v>6.186049137314058</c:v>
                </c:pt>
                <c:pt idx="34">
                  <c:v>6.19620829838937</c:v>
                </c:pt>
                <c:pt idx="35">
                  <c:v>6.205824103779082</c:v>
                </c:pt>
                <c:pt idx="36">
                  <c:v>6.214896241556651</c:v>
                </c:pt>
                <c:pt idx="37">
                  <c:v>6.223424399336722</c:v>
                </c:pt>
                <c:pt idx="38">
                  <c:v>6.231408264273323</c:v>
                </c:pt>
                <c:pt idx="39">
                  <c:v>6.238847523058033</c:v>
                </c:pt>
                <c:pt idx="40">
                  <c:v>6.24574186191814</c:v>
                </c:pt>
                <c:pt idx="41">
                  <c:v>6.252090966614781</c:v>
                </c:pt>
                <c:pt idx="42">
                  <c:v>6.257894522441072</c:v>
                </c:pt>
                <c:pt idx="43">
                  <c:v>6.26315221422021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69304"/>
        <c:axId val="-2128666120"/>
      </c:lineChart>
      <c:catAx>
        <c:axId val="-212866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66120"/>
        <c:crosses val="autoZero"/>
        <c:auto val="1"/>
        <c:lblAlgn val="ctr"/>
        <c:lblOffset val="100"/>
        <c:tickLblSkip val="5"/>
        <c:noMultiLvlLbl val="0"/>
      </c:catAx>
      <c:valAx>
        <c:axId val="-2128666120"/>
        <c:scaling>
          <c:orientation val="minMax"/>
          <c:max val="6.4"/>
          <c:min val="5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Japan</a:t>
                </a:r>
              </a:p>
            </c:rich>
          </c:tx>
          <c:layout>
            <c:manualLayout>
              <c:xMode val="edge"/>
              <c:yMode val="edge"/>
              <c:x val="0.00312263050452027"/>
              <c:y val="0.36565371636237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-2128669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84216243802858"/>
          <c:y val="0.561265899454876"/>
          <c:w val="0.444297900262467"/>
          <c:h val="0.27132646880678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3164115355146"/>
          <c:y val="0.0398162327718223"/>
          <c:w val="0.877904501067801"/>
          <c:h val="0.856187880361109"/>
        </c:manualLayout>
      </c:layout>
      <c:lineChart>
        <c:grouping val="standard"/>
        <c:varyColors val="0"/>
        <c:ser>
          <c:idx val="0"/>
          <c:order val="0"/>
          <c:tx>
            <c:v>Japan Call Money Rate</c:v>
          </c:tx>
          <c:spPr>
            <a:ln w="19050">
              <a:solidFill>
                <a:schemeClr val="accent1"/>
              </a:solidFill>
            </a:ln>
          </c:spPr>
          <c:marker>
            <c:symbol val="star"/>
            <c:size val="9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JP!$E$32:$E$59</c:f>
              <c:numCache>
                <c:formatCode>General</c:formatCode>
                <c:ptCount val="28"/>
                <c:pt idx="0">
                  <c:v>1986.0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</c:numCache>
            </c:numRef>
          </c:cat>
          <c:val>
            <c:numRef>
              <c:f>JP!$J$32:$J$59</c:f>
              <c:numCache>
                <c:formatCode>0.0%</c:formatCode>
                <c:ptCount val="28"/>
                <c:pt idx="0">
                  <c:v>0.04961325</c:v>
                </c:pt>
                <c:pt idx="1">
                  <c:v>0.0366879166666667</c:v>
                </c:pt>
                <c:pt idx="2">
                  <c:v>0.0383478333333333</c:v>
                </c:pt>
                <c:pt idx="3">
                  <c:v>0.051170975</c:v>
                </c:pt>
                <c:pt idx="4">
                  <c:v>0.073978975</c:v>
                </c:pt>
                <c:pt idx="5">
                  <c:v>0.0752534</c:v>
                </c:pt>
                <c:pt idx="6">
                  <c:v>0.0465981416666667</c:v>
                </c:pt>
                <c:pt idx="7">
                  <c:v>0.030593525</c:v>
                </c:pt>
                <c:pt idx="8">
                  <c:v>0.0219571</c:v>
                </c:pt>
                <c:pt idx="9">
                  <c:v>0.01213465</c:v>
                </c:pt>
                <c:pt idx="10">
                  <c:v>0.004698125</c:v>
                </c:pt>
                <c:pt idx="11">
                  <c:v>0.004840375</c:v>
                </c:pt>
                <c:pt idx="12">
                  <c:v>0.00371474166666667</c:v>
                </c:pt>
                <c:pt idx="13">
                  <c:v>0.000585591666666666</c:v>
                </c:pt>
                <c:pt idx="14">
                  <c:v>0.00108380833333333</c:v>
                </c:pt>
                <c:pt idx="15">
                  <c:v>0.000579625</c:v>
                </c:pt>
                <c:pt idx="16">
                  <c:v>1.9275E-5</c:v>
                </c:pt>
                <c:pt idx="17">
                  <c:v>1.33333333333333E-5</c:v>
                </c:pt>
                <c:pt idx="18">
                  <c:v>7.5E-6</c:v>
                </c:pt>
                <c:pt idx="19">
                  <c:v>1.08333333333333E-5</c:v>
                </c:pt>
                <c:pt idx="20">
                  <c:v>0.001245</c:v>
                </c:pt>
                <c:pt idx="21">
                  <c:v>0.00472666666666667</c:v>
                </c:pt>
                <c:pt idx="22">
                  <c:v>0.004615</c:v>
                </c:pt>
                <c:pt idx="23">
                  <c:v>0.0010525</c:v>
                </c:pt>
                <c:pt idx="24">
                  <c:v>0.000934999999999999</c:v>
                </c:pt>
                <c:pt idx="25">
                  <c:v>0.0007775</c:v>
                </c:pt>
                <c:pt idx="26">
                  <c:v>0.000826666666666666</c:v>
                </c:pt>
                <c:pt idx="27">
                  <c:v>0.0007275</c:v>
                </c:pt>
              </c:numCache>
            </c:numRef>
          </c:val>
          <c:smooth val="0"/>
        </c:ser>
        <c:ser>
          <c:idx val="1"/>
          <c:order val="1"/>
          <c:tx>
            <c:v>Model Nominal Interest Rate</c:v>
          </c:tx>
          <c:spPr>
            <a:ln w="28575"/>
          </c:spPr>
          <c:marker>
            <c:symbol val="none"/>
          </c:marker>
          <c:cat>
            <c:numRef>
              <c:f>JP!$E$32:$E$59</c:f>
              <c:numCache>
                <c:formatCode>General</c:formatCode>
                <c:ptCount val="28"/>
                <c:pt idx="0">
                  <c:v>1986.0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</c:numCache>
            </c:numRef>
          </c:cat>
          <c:val>
            <c:numRef>
              <c:f>JP!$R$32:$R$59</c:f>
              <c:numCache>
                <c:formatCode>0.00%</c:formatCode>
                <c:ptCount val="28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93832"/>
        <c:axId val="2085796872"/>
      </c:lineChart>
      <c:catAx>
        <c:axId val="208579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796872"/>
        <c:crosses val="autoZero"/>
        <c:auto val="1"/>
        <c:lblAlgn val="ctr"/>
        <c:lblOffset val="100"/>
        <c:tickLblSkip val="4"/>
        <c:noMultiLvlLbl val="0"/>
      </c:catAx>
      <c:valAx>
        <c:axId val="208579687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085793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3164115355146"/>
          <c:y val="0.0398162327718223"/>
          <c:w val="0.877904501067801"/>
          <c:h val="0.870920565076424"/>
        </c:manualLayout>
      </c:layout>
      <c:lineChart>
        <c:grouping val="standard"/>
        <c:varyColors val="0"/>
        <c:ser>
          <c:idx val="0"/>
          <c:order val="0"/>
          <c:tx>
            <c:v>Japan Core Inflation</c:v>
          </c:tx>
          <c:spPr>
            <a:ln w="19050">
              <a:solidFill>
                <a:schemeClr val="accent1"/>
              </a:solidFill>
            </a:ln>
          </c:spPr>
          <c:marker>
            <c:symbol val="star"/>
            <c:size val="9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JP!$E$32:$E$59</c:f>
              <c:numCache>
                <c:formatCode>General</c:formatCode>
                <c:ptCount val="28"/>
                <c:pt idx="0">
                  <c:v>1986.0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</c:numCache>
            </c:numRef>
          </c:cat>
          <c:val>
            <c:numRef>
              <c:f>JP!$I$32:$I$59</c:f>
              <c:numCache>
                <c:formatCode>0.0%</c:formatCode>
                <c:ptCount val="28"/>
                <c:pt idx="0">
                  <c:v>0.0178359968423705</c:v>
                </c:pt>
                <c:pt idx="1">
                  <c:v>0.0139431291307089</c:v>
                </c:pt>
                <c:pt idx="2">
                  <c:v>0.0102983923259536</c:v>
                </c:pt>
                <c:pt idx="3">
                  <c:v>0.0253446216890401</c:v>
                </c:pt>
                <c:pt idx="4">
                  <c:v>0.0258445290778977</c:v>
                </c:pt>
                <c:pt idx="5">
                  <c:v>0.0275853689197304</c:v>
                </c:pt>
                <c:pt idx="6">
                  <c:v>0.0242913636302557</c:v>
                </c:pt>
                <c:pt idx="7">
                  <c:v>0.0145552120348427</c:v>
                </c:pt>
                <c:pt idx="8">
                  <c:v>0.00882638989612093</c:v>
                </c:pt>
                <c:pt idx="9">
                  <c:v>0.00417753690382367</c:v>
                </c:pt>
                <c:pt idx="10">
                  <c:v>0.00398035736978744</c:v>
                </c:pt>
                <c:pt idx="11">
                  <c:v>0.0169839057831774</c:v>
                </c:pt>
                <c:pt idx="12">
                  <c:v>0.00736345006876482</c:v>
                </c:pt>
                <c:pt idx="13">
                  <c:v>-0.0010444326849703</c:v>
                </c:pt>
                <c:pt idx="14">
                  <c:v>-0.00483281057100071</c:v>
                </c:pt>
                <c:pt idx="15">
                  <c:v>-0.00946469296666968</c:v>
                </c:pt>
                <c:pt idx="16">
                  <c:v>-0.00718985192561951</c:v>
                </c:pt>
                <c:pt idx="17">
                  <c:v>-0.0028108210031036</c:v>
                </c:pt>
                <c:pt idx="18">
                  <c:v>-0.00408970729696299</c:v>
                </c:pt>
                <c:pt idx="19">
                  <c:v>-0.00306356660616398</c:v>
                </c:pt>
                <c:pt idx="20">
                  <c:v>-0.00331259212409828</c:v>
                </c:pt>
                <c:pt idx="21">
                  <c:v>-0.00173273450656847</c:v>
                </c:pt>
                <c:pt idx="22">
                  <c:v>0.00214928428043373</c:v>
                </c:pt>
                <c:pt idx="23">
                  <c:v>-0.00647011497380129</c:v>
                </c:pt>
                <c:pt idx="24">
                  <c:v>-0.0115074264843047</c:v>
                </c:pt>
                <c:pt idx="25">
                  <c:v>-0.00875161367496624</c:v>
                </c:pt>
                <c:pt idx="26">
                  <c:v>-0.00526706983073886</c:v>
                </c:pt>
                <c:pt idx="27">
                  <c:v>-0.00142022618893425</c:v>
                </c:pt>
              </c:numCache>
            </c:numRef>
          </c:val>
          <c:smooth val="0"/>
        </c:ser>
        <c:ser>
          <c:idx val="1"/>
          <c:order val="1"/>
          <c:tx>
            <c:v>Model Inflation Rate</c:v>
          </c:tx>
          <c:spPr>
            <a:ln w="28575"/>
          </c:spPr>
          <c:marker>
            <c:symbol val="none"/>
          </c:marker>
          <c:cat>
            <c:numRef>
              <c:f>JP!$E$32:$E$59</c:f>
              <c:numCache>
                <c:formatCode>General</c:formatCode>
                <c:ptCount val="28"/>
                <c:pt idx="0">
                  <c:v>1986.0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</c:numCache>
            </c:numRef>
          </c:cat>
          <c:val>
            <c:numRef>
              <c:f>JP!$Q$32:$Q$59</c:f>
              <c:numCache>
                <c:formatCode>0.00%</c:formatCode>
                <c:ptCount val="2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-0.00894599090644543</c:v>
                </c:pt>
                <c:pt idx="9">
                  <c:v>-0.0086567729408552</c:v>
                </c:pt>
                <c:pt idx="10">
                  <c:v>-0.00836914931426069</c:v>
                </c:pt>
                <c:pt idx="11">
                  <c:v>-0.00808310209025154</c:v>
                </c:pt>
                <c:pt idx="12">
                  <c:v>-0.00779861363593248</c:v>
                </c:pt>
                <c:pt idx="13">
                  <c:v>-0.00751566661508618</c:v>
                </c:pt>
                <c:pt idx="14">
                  <c:v>-0.00723424398152661</c:v>
                </c:pt>
                <c:pt idx="15">
                  <c:v>-0.00695432897263914</c:v>
                </c:pt>
                <c:pt idx="16">
                  <c:v>-0.00667590510309968</c:v>
                </c:pt>
                <c:pt idx="17">
                  <c:v>-0.00639895615876629</c:v>
                </c:pt>
                <c:pt idx="18">
                  <c:v>-0.00612346619074011</c:v>
                </c:pt>
                <c:pt idx="19">
                  <c:v>-0.00584941950958662</c:v>
                </c:pt>
                <c:pt idx="20">
                  <c:v>-0.00557680067971522</c:v>
                </c:pt>
                <c:pt idx="21">
                  <c:v>-0.00530559451390988</c:v>
                </c:pt>
                <c:pt idx="22">
                  <c:v>-0.00503578606800647</c:v>
                </c:pt>
                <c:pt idx="23">
                  <c:v>-0.00476736063571303</c:v>
                </c:pt>
                <c:pt idx="24">
                  <c:v>-0.0045003037435668</c:v>
                </c:pt>
                <c:pt idx="25">
                  <c:v>-0.00423460114602503</c:v>
                </c:pt>
                <c:pt idx="26">
                  <c:v>-0.0039702388206847</c:v>
                </c:pt>
                <c:pt idx="27">
                  <c:v>-0.00370720296362692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28712"/>
        <c:axId val="-2129243944"/>
      </c:lineChart>
      <c:catAx>
        <c:axId val="-212862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-2129243944"/>
        <c:crosses val="autoZero"/>
        <c:auto val="1"/>
        <c:lblAlgn val="ctr"/>
        <c:lblOffset val="100"/>
        <c:tickLblSkip val="4"/>
        <c:noMultiLvlLbl val="0"/>
      </c:catAx>
      <c:valAx>
        <c:axId val="-212924394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-2128628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355600</xdr:colOff>
      <xdr:row>1</xdr:row>
      <xdr:rowOff>88900</xdr:rowOff>
    </xdr:from>
    <xdr:to>
      <xdr:col>28</xdr:col>
      <xdr:colOff>342900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596900</xdr:colOff>
      <xdr:row>1</xdr:row>
      <xdr:rowOff>76200</xdr:rowOff>
    </xdr:from>
    <xdr:to>
      <xdr:col>32</xdr:col>
      <xdr:colOff>762000</xdr:colOff>
      <xdr:row>19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88900</xdr:colOff>
      <xdr:row>1</xdr:row>
      <xdr:rowOff>76200</xdr:rowOff>
    </xdr:from>
    <xdr:to>
      <xdr:col>37</xdr:col>
      <xdr:colOff>254000</xdr:colOff>
      <xdr:row>19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774700</xdr:colOff>
      <xdr:row>1</xdr:row>
      <xdr:rowOff>139700</xdr:rowOff>
    </xdr:from>
    <xdr:to>
      <xdr:col>28</xdr:col>
      <xdr:colOff>762000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330200</xdr:colOff>
      <xdr:row>1</xdr:row>
      <xdr:rowOff>114300</xdr:rowOff>
    </xdr:from>
    <xdr:to>
      <xdr:col>33</xdr:col>
      <xdr:colOff>495300</xdr:colOff>
      <xdr:row>21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698500</xdr:colOff>
      <xdr:row>1</xdr:row>
      <xdr:rowOff>139700</xdr:rowOff>
    </xdr:from>
    <xdr:to>
      <xdr:col>38</xdr:col>
      <xdr:colOff>38100</xdr:colOff>
      <xdr:row>21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698500</xdr:colOff>
      <xdr:row>2</xdr:row>
      <xdr:rowOff>12700</xdr:rowOff>
    </xdr:from>
    <xdr:to>
      <xdr:col>32</xdr:col>
      <xdr:colOff>685800</xdr:colOff>
      <xdr:row>21</xdr:row>
      <xdr:rowOff>110066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558800</xdr:colOff>
      <xdr:row>1</xdr:row>
      <xdr:rowOff>131233</xdr:rowOff>
    </xdr:from>
    <xdr:to>
      <xdr:col>41</xdr:col>
      <xdr:colOff>728133</xdr:colOff>
      <xdr:row>21</xdr:row>
      <xdr:rowOff>33867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122767</xdr:colOff>
      <xdr:row>1</xdr:row>
      <xdr:rowOff>122766</xdr:rowOff>
    </xdr:from>
    <xdr:to>
      <xdr:col>37</xdr:col>
      <xdr:colOff>292101</xdr:colOff>
      <xdr:row>21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ilmehrotra/Dropbox/Secular%20Stagnation/Hysteresis/U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ilmehrotra/Dropbox/Secular%20Stagnation/Hysteresis/Jap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C14">
            <v>1990</v>
          </cell>
          <cell r="S14">
            <v>4.6051701859880918</v>
          </cell>
          <cell r="T14">
            <v>4.5843876468055633</v>
          </cell>
          <cell r="U14">
            <v>4.5843876468055633</v>
          </cell>
          <cell r="V14">
            <v>4.5843876468055633</v>
          </cell>
        </row>
        <row r="15">
          <cell r="C15">
            <v>1991</v>
          </cell>
          <cell r="S15">
            <v>4.5911852427521254</v>
          </cell>
          <cell r="T15">
            <v>4.6051701859880918</v>
          </cell>
          <cell r="U15">
            <v>4.6051701859880918</v>
          </cell>
          <cell r="V15">
            <v>4.6051701859880918</v>
          </cell>
        </row>
        <row r="16">
          <cell r="C16">
            <v>1992</v>
          </cell>
          <cell r="S16">
            <v>4.6122485367812853</v>
          </cell>
          <cell r="T16">
            <v>4.6259527251706194</v>
          </cell>
          <cell r="U16">
            <v>4.6259527251706194</v>
          </cell>
          <cell r="V16">
            <v>4.6259527251706194</v>
          </cell>
        </row>
        <row r="17">
          <cell r="C17">
            <v>1993</v>
          </cell>
          <cell r="S17">
            <v>4.6261130143585625</v>
          </cell>
          <cell r="T17">
            <v>4.6467352643531479</v>
          </cell>
          <cell r="U17">
            <v>4.6467352643531479</v>
          </cell>
          <cell r="V17">
            <v>4.6467352643531479</v>
          </cell>
        </row>
        <row r="18">
          <cell r="C18">
            <v>1994</v>
          </cell>
          <cell r="S18">
            <v>4.6534815011449817</v>
          </cell>
          <cell r="T18">
            <v>4.6675178035356764</v>
          </cell>
          <cell r="U18">
            <v>4.6675178035356764</v>
          </cell>
          <cell r="V18">
            <v>4.6675178035356764</v>
          </cell>
        </row>
        <row r="19">
          <cell r="C19">
            <v>1995</v>
          </cell>
          <cell r="S19">
            <v>4.6683767345758787</v>
          </cell>
          <cell r="T19">
            <v>4.6883003427182048</v>
          </cell>
          <cell r="U19">
            <v>4.6883003427182048</v>
          </cell>
          <cell r="V19">
            <v>4.6883003427182048</v>
          </cell>
        </row>
        <row r="20">
          <cell r="C20">
            <v>1996</v>
          </cell>
          <cell r="S20">
            <v>4.6940238547039073</v>
          </cell>
          <cell r="T20">
            <v>4.7090828819007333</v>
          </cell>
          <cell r="U20">
            <v>4.7090828819007333</v>
          </cell>
          <cell r="V20">
            <v>4.7090828819007333</v>
          </cell>
        </row>
        <row r="21">
          <cell r="C21">
            <v>1997</v>
          </cell>
          <cell r="S21">
            <v>4.7257840506754167</v>
          </cell>
          <cell r="T21">
            <v>4.7298654210832618</v>
          </cell>
          <cell r="U21">
            <v>4.7298654210832618</v>
          </cell>
          <cell r="V21">
            <v>4.7298654210832618</v>
          </cell>
        </row>
        <row r="22">
          <cell r="C22">
            <v>1998</v>
          </cell>
          <cell r="S22">
            <v>4.7576753805812411</v>
          </cell>
          <cell r="T22">
            <v>4.7506479602657903</v>
          </cell>
          <cell r="U22">
            <v>4.7506479602657903</v>
          </cell>
          <cell r="V22">
            <v>4.7506479602657903</v>
          </cell>
        </row>
        <row r="23">
          <cell r="C23">
            <v>1999</v>
          </cell>
          <cell r="S23">
            <v>4.7929467668988988</v>
          </cell>
          <cell r="T23">
            <v>4.7714304994483188</v>
          </cell>
          <cell r="U23">
            <v>4.7714304994483188</v>
          </cell>
          <cell r="V23">
            <v>4.7714304994483188</v>
          </cell>
        </row>
        <row r="24">
          <cell r="C24">
            <v>2000</v>
          </cell>
          <cell r="G24">
            <v>1.7500000000000002E-2</v>
          </cell>
          <cell r="H24">
            <v>6.2358333333333328E-2</v>
          </cell>
          <cell r="O24">
            <v>0.02</v>
          </cell>
          <cell r="Q24">
            <v>2.9000000000000001E-2</v>
          </cell>
          <cell r="S24">
            <v>4.8218923174474764</v>
          </cell>
          <cell r="T24">
            <v>4.7922130386308472</v>
          </cell>
          <cell r="U24">
            <v>4.7922130386308472</v>
          </cell>
          <cell r="V24">
            <v>4.7922130386308472</v>
          </cell>
        </row>
        <row r="25">
          <cell r="C25">
            <v>2001</v>
          </cell>
          <cell r="G25">
            <v>1.8100000000000002E-2</v>
          </cell>
          <cell r="H25">
            <v>3.8875E-2</v>
          </cell>
          <cell r="O25">
            <v>0.02</v>
          </cell>
          <cell r="Q25">
            <v>2.9000000000000001E-2</v>
          </cell>
          <cell r="S25">
            <v>4.8217173323478351</v>
          </cell>
          <cell r="T25">
            <v>4.8129955778133757</v>
          </cell>
          <cell r="U25">
            <v>4.8129955778133757</v>
          </cell>
          <cell r="V25">
            <v>4.8129955778133757</v>
          </cell>
        </row>
        <row r="26">
          <cell r="C26">
            <v>2002</v>
          </cell>
          <cell r="G26">
            <v>1.7000000000000001E-2</v>
          </cell>
          <cell r="H26">
            <v>1.6666666666666666E-2</v>
          </cell>
          <cell r="O26">
            <v>0.02</v>
          </cell>
          <cell r="Q26">
            <v>2.9000000000000001E-2</v>
          </cell>
          <cell r="S26">
            <v>4.8301527243492757</v>
          </cell>
          <cell r="T26">
            <v>4.8337781169959042</v>
          </cell>
          <cell r="U26">
            <v>4.8337781169959042</v>
          </cell>
          <cell r="V26">
            <v>4.8337781169959042</v>
          </cell>
        </row>
        <row r="27">
          <cell r="C27">
            <v>2003</v>
          </cell>
          <cell r="G27">
            <v>1.4800000000000001E-2</v>
          </cell>
          <cell r="H27">
            <v>1.1275E-2</v>
          </cell>
          <cell r="O27">
            <v>0.02</v>
          </cell>
          <cell r="Q27">
            <v>2.9000000000000001E-2</v>
          </cell>
          <cell r="S27">
            <v>4.8492514621531289</v>
          </cell>
          <cell r="T27">
            <v>4.8545606561784327</v>
          </cell>
          <cell r="U27">
            <v>4.8545606561784327</v>
          </cell>
          <cell r="V27">
            <v>4.8545606561784327</v>
          </cell>
        </row>
        <row r="28">
          <cell r="C28">
            <v>2004</v>
          </cell>
          <cell r="G28">
            <v>1.9099999999999999E-2</v>
          </cell>
          <cell r="H28">
            <v>1.3491666666666664E-2</v>
          </cell>
          <cell r="O28">
            <v>0.02</v>
          </cell>
          <cell r="Q28">
            <v>2.9000000000000001E-2</v>
          </cell>
          <cell r="S28">
            <v>4.8771722708438245</v>
          </cell>
          <cell r="T28">
            <v>4.8753431953609612</v>
          </cell>
          <cell r="U28">
            <v>4.8753431953609612</v>
          </cell>
          <cell r="V28">
            <v>4.8753431953609612</v>
          </cell>
        </row>
        <row r="29">
          <cell r="C29">
            <v>2005</v>
          </cell>
          <cell r="G29">
            <v>2.1600000000000001E-2</v>
          </cell>
          <cell r="H29">
            <v>3.2133333333333333E-2</v>
          </cell>
          <cell r="O29">
            <v>0.02</v>
          </cell>
          <cell r="Q29">
            <v>2.9000000000000001E-2</v>
          </cell>
          <cell r="S29">
            <v>4.9008656246613969</v>
          </cell>
          <cell r="T29">
            <v>4.8961257345434896</v>
          </cell>
          <cell r="U29">
            <v>4.8961257345434896</v>
          </cell>
          <cell r="V29">
            <v>4.8961257345434896</v>
          </cell>
        </row>
        <row r="30">
          <cell r="C30">
            <v>2006</v>
          </cell>
          <cell r="G30">
            <v>2.24E-2</v>
          </cell>
          <cell r="H30">
            <v>4.9641666666666674E-2</v>
          </cell>
          <cell r="O30">
            <v>0.02</v>
          </cell>
          <cell r="Q30">
            <v>2.9000000000000001E-2</v>
          </cell>
          <cell r="S30">
            <v>4.9175325584437823</v>
          </cell>
          <cell r="T30">
            <v>4.9169082737260181</v>
          </cell>
          <cell r="U30">
            <v>4.9169082737260181</v>
          </cell>
          <cell r="V30">
            <v>4.9169082737260181</v>
          </cell>
        </row>
        <row r="31">
          <cell r="C31">
            <v>2007</v>
          </cell>
          <cell r="G31">
            <v>2.1600000000000001E-2</v>
          </cell>
          <cell r="H31">
            <v>5.0191666666666662E-2</v>
          </cell>
          <cell r="O31">
            <v>0.02</v>
          </cell>
          <cell r="Q31">
            <v>2.9000000000000001E-2</v>
          </cell>
          <cell r="S31">
            <v>4.9255994777992358</v>
          </cell>
          <cell r="T31">
            <v>4.9376908129085466</v>
          </cell>
          <cell r="U31">
            <v>4.9376908129085466</v>
          </cell>
          <cell r="V31">
            <v>4.9376908129085466</v>
          </cell>
        </row>
        <row r="32">
          <cell r="A32">
            <v>0</v>
          </cell>
          <cell r="C32">
            <v>2008</v>
          </cell>
          <cell r="G32">
            <v>2.06E-2</v>
          </cell>
          <cell r="H32">
            <v>1.9274999999999997E-2</v>
          </cell>
          <cell r="O32">
            <v>0.02</v>
          </cell>
          <cell r="P32">
            <v>0</v>
          </cell>
          <cell r="Q32">
            <v>2.9000000000000001E-2</v>
          </cell>
          <cell r="S32">
            <v>4.9135407526064467</v>
          </cell>
          <cell r="T32">
            <v>4.9584733520910751</v>
          </cell>
          <cell r="U32">
            <v>4.9584733520910751</v>
          </cell>
          <cell r="V32">
            <v>4.9584733520910751</v>
          </cell>
        </row>
        <row r="33">
          <cell r="A33">
            <v>1</v>
          </cell>
          <cell r="C33">
            <v>2009</v>
          </cell>
          <cell r="G33">
            <v>1.1900000000000001E-2</v>
          </cell>
          <cell r="H33">
            <v>1.6000000000000001E-3</v>
          </cell>
          <cell r="O33">
            <v>1.2534058050591934E-2</v>
          </cell>
          <cell r="P33">
            <v>0.10750000000000004</v>
          </cell>
          <cell r="Q33">
            <v>0</v>
          </cell>
          <cell r="S33">
            <v>4.8763374782186784</v>
          </cell>
          <cell r="T33">
            <v>4.9792558912736036</v>
          </cell>
          <cell r="U33">
            <v>4.9792558912736036</v>
          </cell>
          <cell r="V33">
            <v>4.8655271259452606</v>
          </cell>
        </row>
        <row r="34">
          <cell r="A34">
            <v>2</v>
          </cell>
          <cell r="C34">
            <v>2010</v>
          </cell>
          <cell r="G34">
            <v>1.29E-2</v>
          </cell>
          <cell r="H34">
            <v>1.7499999999999996E-3</v>
          </cell>
          <cell r="O34">
            <v>1.2580012281629527E-2</v>
          </cell>
          <cell r="P34">
            <v>0.10862500000000008</v>
          </cell>
          <cell r="Q34">
            <v>0</v>
          </cell>
          <cell r="S34">
            <v>4.8930066697680505</v>
          </cell>
          <cell r="T34">
            <v>5.0000384304561321</v>
          </cell>
          <cell r="U34">
            <v>5.0000384304561321</v>
          </cell>
          <cell r="V34">
            <v>4.8850483658224624</v>
          </cell>
        </row>
        <row r="35">
          <cell r="A35">
            <v>3</v>
          </cell>
          <cell r="C35">
            <v>2011</v>
          </cell>
          <cell r="G35">
            <v>1.49E-2</v>
          </cell>
          <cell r="H35">
            <v>1.0166666666666668E-3</v>
          </cell>
          <cell r="O35">
            <v>1.2625926921257635E-2</v>
          </cell>
          <cell r="P35">
            <v>0.10975000000000001</v>
          </cell>
          <cell r="Q35">
            <v>0</v>
          </cell>
          <cell r="S35">
            <v>4.9016322208264871</v>
          </cell>
          <cell r="T35">
            <v>5.0208209696386605</v>
          </cell>
          <cell r="U35">
            <v>5.0208209696386605</v>
          </cell>
          <cell r="V35">
            <v>4.9045680128144102</v>
          </cell>
        </row>
        <row r="36">
          <cell r="A36">
            <v>4</v>
          </cell>
          <cell r="C36">
            <v>2012</v>
          </cell>
          <cell r="G36">
            <v>1.89E-2</v>
          </cell>
          <cell r="H36">
            <v>1.3999999999999998E-3</v>
          </cell>
          <cell r="O36">
            <v>1.2671802039426971E-2</v>
          </cell>
          <cell r="P36">
            <v>0.11087500000000006</v>
          </cell>
          <cell r="Q36">
            <v>0</v>
          </cell>
          <cell r="S36">
            <v>4.9172152582172064</v>
          </cell>
          <cell r="T36">
            <v>5.041603508821189</v>
          </cell>
          <cell r="U36">
            <v>5.041603508821189</v>
          </cell>
          <cell r="V36">
            <v>4.924086062892731</v>
          </cell>
        </row>
        <row r="37">
          <cell r="A37">
            <v>5</v>
          </cell>
          <cell r="C37">
            <v>2013</v>
          </cell>
          <cell r="G37">
            <v>1.54E-2</v>
          </cell>
          <cell r="H37">
            <v>1.0750000000000002E-3</v>
          </cell>
          <cell r="O37">
            <v>1.271763770590173E-2</v>
          </cell>
          <cell r="P37">
            <v>0.11199999999999999</v>
          </cell>
          <cell r="Q37">
            <v>0</v>
          </cell>
          <cell r="S37">
            <v>4.932026775008846</v>
          </cell>
          <cell r="T37">
            <v>5.0623860480037175</v>
          </cell>
          <cell r="U37">
            <v>5.0623860480037175</v>
          </cell>
          <cell r="V37">
            <v>4.9436025120137499</v>
          </cell>
        </row>
        <row r="38">
          <cell r="A38">
            <v>6</v>
          </cell>
          <cell r="C38">
            <v>2014</v>
          </cell>
          <cell r="G38">
            <v>1.5299999999999999E-2</v>
          </cell>
          <cell r="H38">
            <v>8.9166666666666658E-4</v>
          </cell>
          <cell r="O38">
            <v>1.2763433990260253E-2</v>
          </cell>
          <cell r="P38">
            <v>0.11312500000000003</v>
          </cell>
          <cell r="Q38">
            <v>0</v>
          </cell>
        </row>
        <row r="39">
          <cell r="A39">
            <v>7</v>
          </cell>
          <cell r="O39">
            <v>1.280919096189459E-2</v>
          </cell>
          <cell r="P39">
            <v>0.11425000000000007</v>
          </cell>
          <cell r="Q39">
            <v>0</v>
          </cell>
        </row>
        <row r="40">
          <cell r="A40">
            <v>8</v>
          </cell>
          <cell r="O40">
            <v>1.2854908690013156E-2</v>
          </cell>
          <cell r="P40">
            <v>0.11537500000000001</v>
          </cell>
        </row>
        <row r="41">
          <cell r="A41">
            <v>9</v>
          </cell>
          <cell r="O41">
            <v>1.2900587243638961E-2</v>
          </cell>
          <cell r="P41">
            <v>0.11650000000000005</v>
          </cell>
        </row>
        <row r="42">
          <cell r="A42">
            <v>10</v>
          </cell>
          <cell r="O42">
            <v>1.2946226691612273E-2</v>
          </cell>
          <cell r="P42">
            <v>0.11762499999999998</v>
          </cell>
        </row>
        <row r="43">
          <cell r="A43">
            <v>11</v>
          </cell>
          <cell r="O43">
            <v>1.2991827102590614E-2</v>
          </cell>
          <cell r="P43">
            <v>0.11875000000000002</v>
          </cell>
        </row>
        <row r="44">
          <cell r="A44">
            <v>12</v>
          </cell>
          <cell r="O44">
            <v>1.3037388545048989E-2</v>
          </cell>
          <cell r="P44">
            <v>0.11987499999999995</v>
          </cell>
        </row>
        <row r="45">
          <cell r="A45">
            <v>13</v>
          </cell>
          <cell r="O45">
            <v>1.3082911087280769E-2</v>
          </cell>
          <cell r="P45">
            <v>0.121</v>
          </cell>
        </row>
        <row r="46">
          <cell r="A46">
            <v>14</v>
          </cell>
          <cell r="O46">
            <v>1.3128394797398579E-2</v>
          </cell>
          <cell r="P46">
            <v>0.12212500000000004</v>
          </cell>
        </row>
        <row r="47">
          <cell r="A47">
            <v>15</v>
          </cell>
          <cell r="O47">
            <v>1.3173839743335192E-2</v>
          </cell>
          <cell r="P47">
            <v>0.12325000000000008</v>
          </cell>
        </row>
        <row r="48">
          <cell r="A48">
            <v>16</v>
          </cell>
          <cell r="O48">
            <v>1.3219245992842854E-2</v>
          </cell>
          <cell r="P48">
            <v>0.12437500000000001</v>
          </cell>
        </row>
        <row r="49">
          <cell r="A49">
            <v>17</v>
          </cell>
          <cell r="O49">
            <v>1.3264613613495513E-2</v>
          </cell>
          <cell r="P49">
            <v>0.12549999999999994</v>
          </cell>
        </row>
        <row r="50">
          <cell r="A50">
            <v>18</v>
          </cell>
          <cell r="O50">
            <v>1.3309942672688813E-2</v>
          </cell>
          <cell r="P50">
            <v>0.1266250000000001</v>
          </cell>
        </row>
        <row r="51">
          <cell r="A51">
            <v>19</v>
          </cell>
          <cell r="O51">
            <v>1.3355233237640096E-2</v>
          </cell>
          <cell r="P51">
            <v>0.12775000000000003</v>
          </cell>
        </row>
        <row r="52">
          <cell r="A52">
            <v>20</v>
          </cell>
          <cell r="O52">
            <v>1.3400485375389959E-2</v>
          </cell>
          <cell r="P52">
            <v>0.12887499999999996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6">
          <cell r="E6">
            <v>1960</v>
          </cell>
          <cell r="F6">
            <v>100</v>
          </cell>
        </row>
        <row r="7">
          <cell r="E7">
            <v>1961</v>
          </cell>
          <cell r="F7">
            <v>109.16119362821794</v>
          </cell>
        </row>
        <row r="8">
          <cell r="E8">
            <v>1962</v>
          </cell>
          <cell r="F8">
            <v>117.7834678758781</v>
          </cell>
        </row>
        <row r="9">
          <cell r="E9">
            <v>1963</v>
          </cell>
          <cell r="F9">
            <v>126.47069936656381</v>
          </cell>
        </row>
        <row r="10">
          <cell r="E10">
            <v>1964</v>
          </cell>
          <cell r="F10">
            <v>139.77433038136064</v>
          </cell>
        </row>
        <row r="11">
          <cell r="E11">
            <v>1965</v>
          </cell>
          <cell r="F11">
            <v>146.32773180210361</v>
          </cell>
        </row>
        <row r="12">
          <cell r="E12">
            <v>1966</v>
          </cell>
          <cell r="F12">
            <v>160.42342080518478</v>
          </cell>
        </row>
        <row r="13">
          <cell r="E13">
            <v>1967</v>
          </cell>
          <cell r="F13">
            <v>176.54757895105746</v>
          </cell>
        </row>
        <row r="14">
          <cell r="E14">
            <v>1968</v>
          </cell>
          <cell r="F14">
            <v>198.62867597436866</v>
          </cell>
        </row>
        <row r="15">
          <cell r="E15">
            <v>1969</v>
          </cell>
          <cell r="F15">
            <v>218.8420969928691</v>
          </cell>
        </row>
        <row r="16">
          <cell r="E16">
            <v>1970</v>
          </cell>
          <cell r="F16">
            <v>214.16667607641915</v>
          </cell>
          <cell r="T16">
            <v>5.366754572037852</v>
          </cell>
          <cell r="W16">
            <v>5.366754572037852</v>
          </cell>
          <cell r="X16">
            <v>5.366754572037852</v>
          </cell>
          <cell r="Y16">
            <v>5.366754572037852</v>
          </cell>
          <cell r="Z16">
            <v>5.366754572037852</v>
          </cell>
        </row>
        <row r="17">
          <cell r="E17">
            <v>1971</v>
          </cell>
          <cell r="F17">
            <v>221.36215777124369</v>
          </cell>
          <cell r="T17">
            <v>5.3998000832231909</v>
          </cell>
          <cell r="W17">
            <v>5.3992217621753529</v>
          </cell>
          <cell r="X17">
            <v>5.3998000832231909</v>
          </cell>
          <cell r="Y17">
            <v>5.3992217621753529</v>
          </cell>
          <cell r="Z17">
            <v>5.3992217621753529</v>
          </cell>
        </row>
        <row r="18">
          <cell r="E18">
            <v>1972</v>
          </cell>
          <cell r="F18">
            <v>236.64832096144977</v>
          </cell>
          <cell r="T18">
            <v>5.4665751612983522</v>
          </cell>
          <cell r="W18">
            <v>5.4316889523128546</v>
          </cell>
          <cell r="X18">
            <v>5.4665751612983522</v>
          </cell>
          <cell r="Y18">
            <v>5.4316889523128546</v>
          </cell>
          <cell r="Z18">
            <v>5.4316889523128546</v>
          </cell>
        </row>
        <row r="19">
          <cell r="E19">
            <v>1973</v>
          </cell>
          <cell r="F19">
            <v>253.54970261939039</v>
          </cell>
          <cell r="T19">
            <v>5.5355598693726238</v>
          </cell>
          <cell r="W19">
            <v>5.4641561424503555</v>
          </cell>
          <cell r="X19">
            <v>5.5355598693726238</v>
          </cell>
          <cell r="Y19">
            <v>5.4641561424503555</v>
          </cell>
          <cell r="Z19">
            <v>5.4641561424503555</v>
          </cell>
        </row>
        <row r="20">
          <cell r="E20">
            <v>1974</v>
          </cell>
          <cell r="F20">
            <v>245.7076029775863</v>
          </cell>
          <cell r="T20">
            <v>5.5041422231980937</v>
          </cell>
          <cell r="W20">
            <v>5.4966233325878573</v>
          </cell>
          <cell r="X20">
            <v>5.5041422231980937</v>
          </cell>
          <cell r="Y20">
            <v>5.4966233325878573</v>
          </cell>
          <cell r="Z20">
            <v>5.4966233325878573</v>
          </cell>
        </row>
        <row r="21">
          <cell r="E21">
            <v>1975</v>
          </cell>
          <cell r="F21">
            <v>249.28048622659588</v>
          </cell>
          <cell r="T21">
            <v>5.5185787132043735</v>
          </cell>
          <cell r="W21">
            <v>5.5290905227253591</v>
          </cell>
          <cell r="X21">
            <v>5.5185787132043735</v>
          </cell>
          <cell r="Y21">
            <v>5.5290905227253591</v>
          </cell>
          <cell r="Z21">
            <v>5.5290905227253591</v>
          </cell>
        </row>
        <row r="22">
          <cell r="E22">
            <v>1976</v>
          </cell>
          <cell r="F22">
            <v>257.27940143835229</v>
          </cell>
          <cell r="T22">
            <v>5.5501626594889535</v>
          </cell>
          <cell r="W22">
            <v>5.5615577128628599</v>
          </cell>
          <cell r="X22">
            <v>5.5501626594889535</v>
          </cell>
          <cell r="Y22">
            <v>5.5615577128628599</v>
          </cell>
          <cell r="Z22">
            <v>5.5615577128628599</v>
          </cell>
        </row>
        <row r="23">
          <cell r="E23">
            <v>1977</v>
          </cell>
          <cell r="F23">
            <v>265.99907698275149</v>
          </cell>
          <cell r="T23">
            <v>5.5834928387860225</v>
          </cell>
          <cell r="W23">
            <v>5.5940249030003617</v>
          </cell>
          <cell r="X23">
            <v>5.5834928387860225</v>
          </cell>
          <cell r="Y23">
            <v>5.5940249030003617</v>
          </cell>
          <cell r="Z23">
            <v>5.5940249030003617</v>
          </cell>
        </row>
        <row r="24">
          <cell r="E24">
            <v>1978</v>
          </cell>
          <cell r="F24">
            <v>277.49995389159534</v>
          </cell>
          <cell r="T24">
            <v>5.6258207670300626</v>
          </cell>
          <cell r="W24">
            <v>5.6264920931378626</v>
          </cell>
          <cell r="X24">
            <v>5.6258207670300626</v>
          </cell>
          <cell r="Y24">
            <v>5.6264920931378626</v>
          </cell>
          <cell r="Z24">
            <v>5.6264920931378626</v>
          </cell>
        </row>
        <row r="25">
          <cell r="E25">
            <v>1979</v>
          </cell>
          <cell r="F25">
            <v>290.26263919428601</v>
          </cell>
          <cell r="T25">
            <v>5.6707861655189191</v>
          </cell>
          <cell r="W25">
            <v>5.6589592832753643</v>
          </cell>
          <cell r="X25">
            <v>5.6707861655189191</v>
          </cell>
          <cell r="Y25">
            <v>5.6589592832753643</v>
          </cell>
          <cell r="Z25">
            <v>5.6589592832753643</v>
          </cell>
        </row>
        <row r="26">
          <cell r="E26">
            <v>1980</v>
          </cell>
          <cell r="F26">
            <v>296.11040145948516</v>
          </cell>
          <cell r="T26">
            <v>5.6907323626887587</v>
          </cell>
          <cell r="W26">
            <v>5.6914264734128652</v>
          </cell>
          <cell r="X26">
            <v>5.6907323626887587</v>
          </cell>
          <cell r="Y26">
            <v>5.6914264734128652</v>
          </cell>
          <cell r="Z26">
            <v>5.6914264734128652</v>
          </cell>
        </row>
        <row r="27">
          <cell r="E27">
            <v>1981</v>
          </cell>
          <cell r="F27">
            <v>306.20777900760385</v>
          </cell>
          <cell r="T27">
            <v>5.7242638878897907</v>
          </cell>
          <cell r="W27">
            <v>5.723893663550367</v>
          </cell>
          <cell r="X27">
            <v>5.7242638878897907</v>
          </cell>
          <cell r="Y27">
            <v>5.723893663550367</v>
          </cell>
          <cell r="Z27">
            <v>5.723893663550367</v>
          </cell>
        </row>
        <row r="28">
          <cell r="E28">
            <v>1982</v>
          </cell>
          <cell r="F28">
            <v>314.40659609349791</v>
          </cell>
          <cell r="T28">
            <v>5.7506870402761265</v>
          </cell>
          <cell r="W28">
            <v>5.7563608536878688</v>
          </cell>
          <cell r="X28">
            <v>5.7506870402761265</v>
          </cell>
          <cell r="Y28">
            <v>5.7563608536878688</v>
          </cell>
          <cell r="Z28">
            <v>5.7563608536878688</v>
          </cell>
        </row>
        <row r="29">
          <cell r="E29">
            <v>1983</v>
          </cell>
          <cell r="F29">
            <v>321.82896761489809</v>
          </cell>
          <cell r="T29">
            <v>5.7740202479553648</v>
          </cell>
          <cell r="W29">
            <v>5.7888280438253696</v>
          </cell>
          <cell r="X29">
            <v>5.7740202479553648</v>
          </cell>
          <cell r="Y29">
            <v>5.7888280438253696</v>
          </cell>
          <cell r="Z29">
            <v>5.7888280438253696</v>
          </cell>
        </row>
        <row r="30">
          <cell r="E30">
            <v>1984</v>
          </cell>
          <cell r="F30">
            <v>334.0689727204873</v>
          </cell>
          <cell r="T30">
            <v>5.8113474768086064</v>
          </cell>
          <cell r="W30">
            <v>5.8212952339628714</v>
          </cell>
          <cell r="X30">
            <v>5.8113474768086064</v>
          </cell>
          <cell r="Y30">
            <v>5.8212952339628714</v>
          </cell>
          <cell r="Z30">
            <v>5.8212952339628714</v>
          </cell>
        </row>
        <row r="31">
          <cell r="E31">
            <v>1985</v>
          </cell>
          <cell r="F31">
            <v>353.06163310237702</v>
          </cell>
          <cell r="T31">
            <v>5.8666426397165665</v>
          </cell>
          <cell r="W31">
            <v>5.8537624241003732</v>
          </cell>
          <cell r="X31">
            <v>5.8666426397165665</v>
          </cell>
          <cell r="Y31">
            <v>5.8537624241003732</v>
          </cell>
          <cell r="Z31">
            <v>5.8537624241003732</v>
          </cell>
        </row>
        <row r="32">
          <cell r="E32">
            <v>1986</v>
          </cell>
          <cell r="F32">
            <v>360.85169772659941</v>
          </cell>
          <cell r="I32">
            <v>1.78359968423705E-2</v>
          </cell>
          <cell r="J32">
            <v>4.9613250000000005E-2</v>
          </cell>
          <cell r="Q32">
            <v>0.02</v>
          </cell>
          <cell r="R32">
            <v>0.04</v>
          </cell>
          <cell r="T32">
            <v>5.8884670643058827</v>
          </cell>
          <cell r="W32">
            <v>5.8862296142378741</v>
          </cell>
          <cell r="X32">
            <v>5.8884670643058827</v>
          </cell>
          <cell r="Y32">
            <v>5.8862296142378741</v>
          </cell>
          <cell r="Z32">
            <v>5.8862296142378741</v>
          </cell>
        </row>
        <row r="33">
          <cell r="E33">
            <v>1987</v>
          </cell>
          <cell r="F33">
            <v>373.83029790880795</v>
          </cell>
          <cell r="I33">
            <v>1.3943129130708901E-2</v>
          </cell>
          <cell r="J33">
            <v>3.668791666666666E-2</v>
          </cell>
          <cell r="Q33">
            <v>0.02</v>
          </cell>
          <cell r="R33">
            <v>0.04</v>
          </cell>
          <cell r="T33">
            <v>5.9238019455324151</v>
          </cell>
          <cell r="W33">
            <v>5.9186968043753758</v>
          </cell>
          <cell r="X33">
            <v>5.9238019455324151</v>
          </cell>
          <cell r="Y33">
            <v>5.9186968043753758</v>
          </cell>
          <cell r="Z33">
            <v>5.9186968043753758</v>
          </cell>
        </row>
        <row r="34">
          <cell r="E34">
            <v>1988</v>
          </cell>
          <cell r="F34">
            <v>398.84155743702001</v>
          </cell>
          <cell r="I34">
            <v>1.0298392325953601E-2</v>
          </cell>
          <cell r="J34">
            <v>3.8347833333333338E-2</v>
          </cell>
          <cell r="Q34">
            <v>0.02</v>
          </cell>
          <cell r="R34">
            <v>0.04</v>
          </cell>
          <cell r="T34">
            <v>5.9885642388697766</v>
          </cell>
          <cell r="W34">
            <v>5.9511639945128767</v>
          </cell>
          <cell r="X34">
            <v>5.9885642388697766</v>
          </cell>
          <cell r="Y34">
            <v>5.9511639945128767</v>
          </cell>
          <cell r="Z34">
            <v>5.9511639945128767</v>
          </cell>
        </row>
        <row r="35">
          <cell r="E35">
            <v>1989</v>
          </cell>
          <cell r="F35">
            <v>418.54295261607837</v>
          </cell>
          <cell r="I35">
            <v>2.53446216890401E-2</v>
          </cell>
          <cell r="J35">
            <v>5.1170975E-2</v>
          </cell>
          <cell r="Q35">
            <v>0.02</v>
          </cell>
          <cell r="R35">
            <v>0.04</v>
          </cell>
          <cell r="T35">
            <v>6.0367795193489204</v>
          </cell>
          <cell r="W35">
            <v>5.9836311846503785</v>
          </cell>
          <cell r="X35">
            <v>6.0367795193489204</v>
          </cell>
          <cell r="Y35">
            <v>5.9836311846503785</v>
          </cell>
          <cell r="Z35">
            <v>5.9836311846503785</v>
          </cell>
        </row>
        <row r="36">
          <cell r="E36">
            <v>1990</v>
          </cell>
          <cell r="F36">
            <v>440.36000464988302</v>
          </cell>
          <cell r="I36">
            <v>2.5844529077897704E-2</v>
          </cell>
          <cell r="J36">
            <v>7.3978975000000002E-2</v>
          </cell>
          <cell r="Q36">
            <v>0.02</v>
          </cell>
          <cell r="R36">
            <v>0.04</v>
          </cell>
          <cell r="T36">
            <v>6.0875925847614791</v>
          </cell>
          <cell r="W36">
            <v>6.0160983747878793</v>
          </cell>
          <cell r="X36">
            <v>6.0875925847614791</v>
          </cell>
          <cell r="Y36">
            <v>6.0160983747878793</v>
          </cell>
          <cell r="Z36">
            <v>6.0160983747878793</v>
          </cell>
        </row>
        <row r="37">
          <cell r="E37">
            <v>1991</v>
          </cell>
          <cell r="F37">
            <v>453.58914419630554</v>
          </cell>
          <cell r="I37">
            <v>2.7585368919730402E-2</v>
          </cell>
          <cell r="J37">
            <v>7.5253400000000012E-2</v>
          </cell>
          <cell r="Q37">
            <v>0.02</v>
          </cell>
          <cell r="R37">
            <v>0.04</v>
          </cell>
          <cell r="T37">
            <v>6.1171918195793271</v>
          </cell>
          <cell r="W37">
            <v>6.0485655649253811</v>
          </cell>
          <cell r="X37">
            <v>6.1171918195793271</v>
          </cell>
          <cell r="Y37">
            <v>6.0485655649253811</v>
          </cell>
          <cell r="Z37">
            <v>6.0485655649253811</v>
          </cell>
        </row>
        <row r="38">
          <cell r="E38">
            <v>1992</v>
          </cell>
          <cell r="F38">
            <v>456.17038401604452</v>
          </cell>
          <cell r="G38">
            <v>456.17038401604452</v>
          </cell>
          <cell r="I38">
            <v>2.4291363630255698E-2</v>
          </cell>
          <cell r="J38">
            <v>4.6598141666666669E-2</v>
          </cell>
          <cell r="Q38">
            <v>0.02</v>
          </cell>
          <cell r="R38">
            <v>0.04</v>
          </cell>
          <cell r="T38">
            <v>6.1228663888829162</v>
          </cell>
          <cell r="W38">
            <v>6.0810327550628829</v>
          </cell>
          <cell r="X38">
            <v>6.1228663888829162</v>
          </cell>
          <cell r="Y38">
            <v>6.0810327550628829</v>
          </cell>
          <cell r="Z38">
            <v>6.0810327550628829</v>
          </cell>
        </row>
        <row r="39">
          <cell r="E39">
            <v>1993</v>
          </cell>
          <cell r="F39">
            <v>455.82426911795835</v>
          </cell>
          <cell r="G39">
            <v>455.82426911795835</v>
          </cell>
          <cell r="I39">
            <v>1.45552120348427E-2</v>
          </cell>
          <cell r="J39">
            <v>3.0593525E-2</v>
          </cell>
          <cell r="Q39">
            <v>0.02</v>
          </cell>
          <cell r="R39">
            <v>0.04</v>
          </cell>
          <cell r="T39">
            <v>6.1221073604971377</v>
          </cell>
          <cell r="W39">
            <v>6.1134999452003838</v>
          </cell>
          <cell r="X39">
            <v>6.1221073604971377</v>
          </cell>
          <cell r="Y39">
            <v>6.1134999452003838</v>
          </cell>
          <cell r="Z39">
            <v>6.1134999452003838</v>
          </cell>
        </row>
        <row r="40">
          <cell r="E40">
            <v>1994</v>
          </cell>
          <cell r="F40">
            <v>458.21336152562139</v>
          </cell>
          <cell r="G40">
            <v>458.21336152562139</v>
          </cell>
          <cell r="I40">
            <v>8.8263898961209297E-3</v>
          </cell>
          <cell r="J40">
            <v>2.1957100000000004E-2</v>
          </cell>
          <cell r="Q40">
            <v>-9.0647440647051436E-3</v>
          </cell>
          <cell r="R40">
            <v>0</v>
          </cell>
          <cell r="T40">
            <v>6.127334930496934</v>
          </cell>
          <cell r="W40">
            <v>6.131241626676541</v>
          </cell>
          <cell r="X40">
            <v>6.127334930496934</v>
          </cell>
          <cell r="Y40">
            <v>6.0702169248387667</v>
          </cell>
          <cell r="Z40">
            <v>6.1459671353378855</v>
          </cell>
        </row>
        <row r="41">
          <cell r="E41">
            <v>1995</v>
          </cell>
          <cell r="F41">
            <v>465.33344815075753</v>
          </cell>
          <cell r="G41">
            <v>465.33344815075753</v>
          </cell>
          <cell r="I41">
            <v>4.1775369038236695E-3</v>
          </cell>
          <cell r="J41">
            <v>1.2134649999999999E-2</v>
          </cell>
          <cell r="Q41">
            <v>-8.7837808607140744E-3</v>
          </cell>
          <cell r="R41">
            <v>0</v>
          </cell>
          <cell r="T41">
            <v>6.1427542413964931</v>
          </cell>
          <cell r="U41">
            <v>6.1427542413964931</v>
          </cell>
          <cell r="W41">
            <v>6.148447748713683</v>
          </cell>
          <cell r="X41">
            <v>6.1427542413964931</v>
          </cell>
          <cell r="Y41">
            <v>6.0852523252165351</v>
          </cell>
          <cell r="Z41">
            <v>6.1784343254753864</v>
          </cell>
        </row>
        <row r="42">
          <cell r="E42">
            <v>1996</v>
          </cell>
          <cell r="F42">
            <v>476.25636253285751</v>
          </cell>
          <cell r="G42">
            <v>476.25636253285751</v>
          </cell>
          <cell r="I42">
            <v>3.9803573697874397E-3</v>
          </cell>
          <cell r="J42">
            <v>4.698125E-3</v>
          </cell>
          <cell r="Q42">
            <v>-8.5028176567228941E-3</v>
          </cell>
          <cell r="R42">
            <v>0</v>
          </cell>
          <cell r="U42">
            <v>6.165956286000716</v>
          </cell>
          <cell r="W42">
            <v>6.1651180243341956</v>
          </cell>
          <cell r="X42">
            <v>6.165956286000716</v>
          </cell>
          <cell r="Y42">
            <v>6.0997471568925281</v>
          </cell>
          <cell r="Z42">
            <v>6.2109015156128882</v>
          </cell>
        </row>
        <row r="43">
          <cell r="E43">
            <v>1997</v>
          </cell>
          <cell r="G43">
            <v>482.58931880080036</v>
          </cell>
          <cell r="I43">
            <v>1.6983905783177398E-2</v>
          </cell>
          <cell r="J43">
            <v>4.8403750000000001E-3</v>
          </cell>
          <cell r="Q43">
            <v>-8.2218544527318249E-3</v>
          </cell>
          <cell r="R43">
            <v>0</v>
          </cell>
          <cell r="U43">
            <v>6.1791660203326577</v>
          </cell>
          <cell r="W43">
            <v>6.1812521662527509</v>
          </cell>
          <cell r="X43">
            <v>6.1791660203326577</v>
          </cell>
          <cell r="Y43">
            <v>6.1137011119904709</v>
          </cell>
          <cell r="Z43">
            <v>6.2433687057503899</v>
          </cell>
        </row>
        <row r="44">
          <cell r="E44">
            <v>1998</v>
          </cell>
          <cell r="G44">
            <v>471.72890545641252</v>
          </cell>
          <cell r="I44">
            <v>7.3634500687648199E-3</v>
          </cell>
          <cell r="J44">
            <v>3.7147416666666669E-3</v>
          </cell>
          <cell r="Q44">
            <v>-7.9408912487406447E-3</v>
          </cell>
          <cell r="R44">
            <v>0</v>
          </cell>
          <cell r="U44">
            <v>6.1564044677351921</v>
          </cell>
          <cell r="W44">
            <v>6.1968498868758051</v>
          </cell>
          <cell r="X44">
            <v>6.1564044677351921</v>
          </cell>
          <cell r="Y44">
            <v>6.1271138821909084</v>
          </cell>
          <cell r="Z44">
            <v>6.2758358958878908</v>
          </cell>
        </row>
        <row r="45">
          <cell r="E45">
            <v>1999</v>
          </cell>
          <cell r="G45">
            <v>469.89643586164476</v>
          </cell>
          <cell r="I45">
            <v>-1.0444326849703E-3</v>
          </cell>
          <cell r="J45">
            <v>5.8559166666666664E-4</v>
          </cell>
          <cell r="Q45">
            <v>-7.6599280447495754E-3</v>
          </cell>
          <cell r="R45">
            <v>0</v>
          </cell>
          <cell r="U45">
            <v>6.152512321193103</v>
          </cell>
          <cell r="W45">
            <v>6.2119108983011095</v>
          </cell>
          <cell r="X45">
            <v>6.152512321193103</v>
          </cell>
          <cell r="Y45">
            <v>6.1399851587295204</v>
          </cell>
          <cell r="Z45">
            <v>6.3083030860253926</v>
          </cell>
        </row>
        <row r="46">
          <cell r="E46">
            <v>2000</v>
          </cell>
          <cell r="G46">
            <v>479.67110322301801</v>
          </cell>
          <cell r="I46">
            <v>-4.8328105710007101E-3</v>
          </cell>
          <cell r="J46">
            <v>1.0838083333333333E-3</v>
          </cell>
          <cell r="Q46">
            <v>-7.3789648407586172E-3</v>
          </cell>
          <cell r="R46">
            <v>0</v>
          </cell>
          <cell r="U46">
            <v>6.1731006674253059</v>
          </cell>
          <cell r="W46">
            <v>6.2264349123172078</v>
          </cell>
          <cell r="X46">
            <v>6.1731006674253059</v>
          </cell>
          <cell r="Y46">
            <v>6.1523146323954379</v>
          </cell>
          <cell r="Z46">
            <v>6.3407702761628943</v>
          </cell>
        </row>
        <row r="47">
          <cell r="E47">
            <v>2001</v>
          </cell>
          <cell r="G47">
            <v>480.3198782151303</v>
          </cell>
          <cell r="I47">
            <v>-9.4646929666696803E-3</v>
          </cell>
          <cell r="J47">
            <v>5.7962499999999995E-4</v>
          </cell>
          <cell r="Q47">
            <v>-7.098001636767437E-3</v>
          </cell>
          <cell r="R47">
            <v>0</v>
          </cell>
          <cell r="U47">
            <v>6.1744522948956195</v>
          </cell>
          <cell r="W47">
            <v>6.2404216404029409</v>
          </cell>
          <cell r="X47">
            <v>6.1744522948956195</v>
          </cell>
          <cell r="Y47">
            <v>6.1641019935295285</v>
          </cell>
          <cell r="Z47">
            <v>6.3732374663003952</v>
          </cell>
        </row>
        <row r="48">
          <cell r="E48">
            <v>2002</v>
          </cell>
          <cell r="G48">
            <v>480.59183005690033</v>
          </cell>
          <cell r="I48">
            <v>-7.1898519256195104E-3</v>
          </cell>
          <cell r="J48">
            <v>1.9274999999999998E-5</v>
          </cell>
          <cell r="Q48">
            <v>-6.8170384327763678E-3</v>
          </cell>
          <cell r="R48">
            <v>0</v>
          </cell>
          <cell r="U48">
            <v>6.1750183236924165</v>
          </cell>
          <cell r="W48">
            <v>6.2538707937269455</v>
          </cell>
          <cell r="X48">
            <v>6.1750183236924165</v>
          </cell>
          <cell r="Y48">
            <v>6.1753469320226788</v>
          </cell>
          <cell r="Z48">
            <v>6.405704656437897</v>
          </cell>
        </row>
        <row r="49">
          <cell r="E49">
            <v>2003</v>
          </cell>
          <cell r="G49">
            <v>487.64575310073155</v>
          </cell>
          <cell r="I49">
            <v>-2.8108210031036001E-3</v>
          </cell>
          <cell r="J49">
            <v>1.3333333333333335E-5</v>
          </cell>
          <cell r="Q49">
            <v>-6.5360752287852986E-3</v>
          </cell>
          <cell r="R49">
            <v>0</v>
          </cell>
          <cell r="U49">
            <v>6.1895892264715222</v>
          </cell>
          <cell r="W49">
            <v>6.2667820831471541</v>
          </cell>
          <cell r="X49">
            <v>6.1895892264715222</v>
          </cell>
          <cell r="Y49">
            <v>6.1860491373140585</v>
          </cell>
          <cell r="Z49">
            <v>6.4381718465753988</v>
          </cell>
        </row>
        <row r="50">
          <cell r="E50">
            <v>2004</v>
          </cell>
          <cell r="G50">
            <v>498.98975374693464</v>
          </cell>
          <cell r="I50">
            <v>-4.0897072969629904E-3</v>
          </cell>
          <cell r="J50">
            <v>7.5000000000000002E-6</v>
          </cell>
          <cell r="Q50">
            <v>-6.2551120247942293E-3</v>
          </cell>
          <cell r="R50">
            <v>0</v>
          </cell>
          <cell r="U50">
            <v>6.2125855619674244</v>
          </cell>
          <cell r="W50">
            <v>6.2791552192102955</v>
          </cell>
          <cell r="X50">
            <v>6.2125855619674244</v>
          </cell>
          <cell r="Y50">
            <v>6.1962082983893696</v>
          </cell>
          <cell r="Z50">
            <v>6.4706390367128996</v>
          </cell>
        </row>
        <row r="51">
          <cell r="E51">
            <v>2005</v>
          </cell>
          <cell r="G51">
            <v>505.44275980465909</v>
          </cell>
          <cell r="I51">
            <v>-3.0635666061639799E-3</v>
          </cell>
          <cell r="J51">
            <v>1.0833333333333335E-5</v>
          </cell>
          <cell r="Q51">
            <v>-5.9741488208031601E-3</v>
          </cell>
          <cell r="R51">
            <v>0</v>
          </cell>
          <cell r="U51">
            <v>6.225434797241185</v>
          </cell>
          <cell r="W51">
            <v>6.2909899121513888</v>
          </cell>
          <cell r="X51">
            <v>6.225434797241185</v>
          </cell>
          <cell r="Y51">
            <v>6.205824103779082</v>
          </cell>
          <cell r="Z51">
            <v>6.5031062268504014</v>
          </cell>
        </row>
        <row r="52">
          <cell r="E52">
            <v>2006</v>
          </cell>
          <cell r="G52">
            <v>514.06781766892709</v>
          </cell>
          <cell r="I52">
            <v>-3.3125921240982799E-3</v>
          </cell>
          <cell r="J52">
            <v>1.2450000000000002E-3</v>
          </cell>
          <cell r="Q52">
            <v>-5.6931856168119799E-3</v>
          </cell>
          <cell r="R52">
            <v>0</v>
          </cell>
          <cell r="U52">
            <v>6.2423551977418485</v>
          </cell>
          <cell r="W52">
            <v>6.3022858718932397</v>
          </cell>
          <cell r="X52">
            <v>6.2423551977418485</v>
          </cell>
          <cell r="Y52">
            <v>6.2148962415566507</v>
          </cell>
          <cell r="Z52">
            <v>6.5355734169879023</v>
          </cell>
        </row>
        <row r="53">
          <cell r="E53">
            <v>2007</v>
          </cell>
          <cell r="G53">
            <v>525.27649607935439</v>
          </cell>
          <cell r="H53">
            <v>525.27649607935439</v>
          </cell>
          <cell r="I53">
            <v>-1.73273450656847E-3</v>
          </cell>
          <cell r="J53">
            <v>4.7266666666666663E-3</v>
          </cell>
          <cell r="Q53">
            <v>-5.4122224128207996E-3</v>
          </cell>
          <cell r="R53">
            <v>0</v>
          </cell>
          <cell r="U53">
            <v>6.2639247831541125</v>
          </cell>
          <cell r="V53">
            <v>6.2639247831541125</v>
          </cell>
          <cell r="W53">
            <v>6.3130428080459406</v>
          </cell>
          <cell r="X53">
            <v>6.2639247831541125</v>
          </cell>
          <cell r="Y53">
            <v>6.2234243993367224</v>
          </cell>
          <cell r="Z53">
            <v>6.5680406071254041</v>
          </cell>
        </row>
        <row r="54">
          <cell r="E54">
            <v>2008</v>
          </cell>
          <cell r="H54">
            <v>520.07656241747759</v>
          </cell>
          <cell r="I54">
            <v>2.1492842804337301E-3</v>
          </cell>
          <cell r="J54">
            <v>4.6150000000000002E-3</v>
          </cell>
          <cell r="Q54">
            <v>-5.1312592088297304E-3</v>
          </cell>
          <cell r="R54">
            <v>0</v>
          </cell>
          <cell r="V54">
            <v>6.2539760361556285</v>
          </cell>
          <cell r="W54">
            <v>6.3232604299063579</v>
          </cell>
          <cell r="X54">
            <v>6.2539760361556285</v>
          </cell>
          <cell r="Y54">
            <v>6.2314082642733233</v>
          </cell>
          <cell r="Z54">
            <v>6.6005077972629058</v>
          </cell>
        </row>
        <row r="55">
          <cell r="E55">
            <v>2009</v>
          </cell>
          <cell r="H55">
            <v>491.894736673637</v>
          </cell>
          <cell r="I55">
            <v>-6.4701149738012895E-3</v>
          </cell>
          <cell r="J55">
            <v>1.0525000000000001E-3</v>
          </cell>
          <cell r="Q55">
            <v>-4.8502960048386612E-3</v>
          </cell>
          <cell r="R55">
            <v>0</v>
          </cell>
          <cell r="V55">
            <v>6.1982647437514427</v>
          </cell>
          <cell r="W55">
            <v>6.3329384464576286</v>
          </cell>
          <cell r="X55">
            <v>6.1982647437514427</v>
          </cell>
          <cell r="Y55">
            <v>6.2388475230580331</v>
          </cell>
          <cell r="Z55">
            <v>6.6329749874004067</v>
          </cell>
        </row>
        <row r="56">
          <cell r="E56">
            <v>2010</v>
          </cell>
          <cell r="H56">
            <v>515.21202118727706</v>
          </cell>
          <cell r="I56">
            <v>-1.15074264843047E-2</v>
          </cell>
          <cell r="J56">
            <v>9.3499999999999974E-4</v>
          </cell>
          <cell r="Q56">
            <v>-4.569332800847592E-3</v>
          </cell>
          <cell r="R56">
            <v>0</v>
          </cell>
          <cell r="V56">
            <v>6.2445785075677716</v>
          </cell>
          <cell r="W56">
            <v>6.3420765663686529</v>
          </cell>
          <cell r="X56">
            <v>6.2445785075677716</v>
          </cell>
          <cell r="Y56">
            <v>6.2457418619181393</v>
          </cell>
          <cell r="Z56">
            <v>6.6654421775379085</v>
          </cell>
        </row>
        <row r="57">
          <cell r="E57">
            <v>2011</v>
          </cell>
          <cell r="H57">
            <v>511.40763470842057</v>
          </cell>
          <cell r="I57">
            <v>-8.7516136749662393E-3</v>
          </cell>
          <cell r="J57">
            <v>7.7749999999999998E-4</v>
          </cell>
          <cell r="Q57">
            <v>-4.2883695968565227E-3</v>
          </cell>
          <cell r="R57">
            <v>0</v>
          </cell>
          <cell r="V57">
            <v>6.2371669917804962</v>
          </cell>
          <cell r="W57">
            <v>6.350674497993583</v>
          </cell>
          <cell r="X57">
            <v>6.2371669917804962</v>
          </cell>
          <cell r="Y57">
            <v>6.252090966614781</v>
          </cell>
          <cell r="Z57">
            <v>6.6979093676754093</v>
          </cell>
        </row>
        <row r="58">
          <cell r="E58">
            <v>2012</v>
          </cell>
          <cell r="H58">
            <v>521.41960328508458</v>
          </cell>
          <cell r="I58">
            <v>-5.2670698307388597E-3</v>
          </cell>
          <cell r="J58">
            <v>8.2666666666666663E-4</v>
          </cell>
          <cell r="Q58">
            <v>-4.0074063928654535E-3</v>
          </cell>
          <cell r="R58">
            <v>0</v>
          </cell>
          <cell r="V58">
            <v>6.2565550981940268</v>
          </cell>
          <cell r="W58">
            <v>6.3587319493713137</v>
          </cell>
          <cell r="X58">
            <v>6.2565550981940268</v>
          </cell>
          <cell r="Y58">
            <v>6.257894522441072</v>
          </cell>
          <cell r="Z58">
            <v>6.7303765578129111</v>
          </cell>
        </row>
        <row r="59">
          <cell r="E59">
            <v>2013</v>
          </cell>
          <cell r="H59">
            <v>530.75932637268431</v>
          </cell>
          <cell r="I59">
            <v>-1.4202261889342499E-3</v>
          </cell>
          <cell r="J59">
            <v>7.2750000000000017E-4</v>
          </cell>
          <cell r="Q59">
            <v>-3.7264431888743843E-3</v>
          </cell>
          <cell r="R59">
            <v>0</v>
          </cell>
          <cell r="V59">
            <v>6.2743086724924444</v>
          </cell>
          <cell r="W59">
            <v>6.3662486282249695</v>
          </cell>
          <cell r="X59">
            <v>6.2743086724924444</v>
          </cell>
          <cell r="Y59">
            <v>6.2631522142202103</v>
          </cell>
          <cell r="Z59">
            <v>6.7628437479504129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A37" workbookViewId="0">
      <selection activeCell="A52" sqref="A52:XFD55"/>
    </sheetView>
  </sheetViews>
  <sheetFormatPr baseColWidth="10" defaultRowHeight="15" x14ac:dyDescent="0"/>
  <sheetData>
    <row r="1" spans="1:23">
      <c r="A1" s="4" t="s">
        <v>21</v>
      </c>
    </row>
    <row r="3" spans="1:23">
      <c r="D3" t="s">
        <v>7</v>
      </c>
      <c r="J3" t="s">
        <v>6</v>
      </c>
      <c r="S3" t="s">
        <v>18</v>
      </c>
    </row>
    <row r="5" spans="1:23">
      <c r="J5" s="7" t="s">
        <v>8</v>
      </c>
      <c r="K5" s="7">
        <v>1.018</v>
      </c>
    </row>
    <row r="6" spans="1:23">
      <c r="J6" s="7" t="s">
        <v>10</v>
      </c>
      <c r="K6" s="7">
        <v>1.0064</v>
      </c>
      <c r="M6" s="7" t="s">
        <v>16</v>
      </c>
      <c r="N6" s="7">
        <v>0.92579999999999996</v>
      </c>
    </row>
    <row r="7" spans="1:23">
      <c r="J7" s="7" t="s">
        <v>12</v>
      </c>
      <c r="K7" s="7">
        <v>1.0022</v>
      </c>
      <c r="M7" s="7" t="s">
        <v>17</v>
      </c>
      <c r="N7" s="7">
        <v>0.9</v>
      </c>
    </row>
    <row r="9" spans="1:23">
      <c r="M9" s="7" t="s">
        <v>23</v>
      </c>
      <c r="N9" s="7">
        <v>0.96160000000000001</v>
      </c>
    </row>
    <row r="10" spans="1:23">
      <c r="M10" s="7" t="s">
        <v>24</v>
      </c>
      <c r="N10" s="7">
        <v>0.98799999999999999</v>
      </c>
    </row>
    <row r="11" spans="1:23">
      <c r="M11" s="7" t="s">
        <v>25</v>
      </c>
      <c r="N11" s="7">
        <v>1</v>
      </c>
    </row>
    <row r="14" spans="1:23">
      <c r="C14" t="s">
        <v>0</v>
      </c>
      <c r="D14" t="s">
        <v>1</v>
      </c>
      <c r="E14" t="s">
        <v>2</v>
      </c>
      <c r="F14" t="s">
        <v>3</v>
      </c>
      <c r="G14" t="s">
        <v>22</v>
      </c>
      <c r="H14" t="s">
        <v>28</v>
      </c>
      <c r="J14" t="s">
        <v>13</v>
      </c>
      <c r="K14" t="s">
        <v>15</v>
      </c>
      <c r="L14" t="s">
        <v>4</v>
      </c>
      <c r="M14" t="s">
        <v>11</v>
      </c>
      <c r="N14" t="s">
        <v>19</v>
      </c>
      <c r="O14" t="s">
        <v>22</v>
      </c>
      <c r="P14" t="s">
        <v>26</v>
      </c>
      <c r="Q14" t="s">
        <v>27</v>
      </c>
      <c r="R14" t="s">
        <v>29</v>
      </c>
      <c r="T14" t="s">
        <v>5</v>
      </c>
      <c r="U14" t="s">
        <v>9</v>
      </c>
      <c r="V14" t="s">
        <v>14</v>
      </c>
      <c r="W14" t="s">
        <v>20</v>
      </c>
    </row>
    <row r="15" spans="1:23">
      <c r="C15">
        <v>1995</v>
      </c>
      <c r="D15">
        <v>29796</v>
      </c>
      <c r="E15" s="1">
        <v>100</v>
      </c>
      <c r="L15" s="1">
        <f>E15</f>
        <v>100</v>
      </c>
      <c r="M15" s="1">
        <f>L15</f>
        <v>100</v>
      </c>
      <c r="N15" s="1">
        <f>M15</f>
        <v>100</v>
      </c>
      <c r="O15" s="1"/>
      <c r="P15" s="1"/>
      <c r="Q15" s="1"/>
      <c r="R15" s="1"/>
      <c r="T15" s="1">
        <f>LN(E15)</f>
        <v>4.6051701859880918</v>
      </c>
      <c r="U15" s="1">
        <f>LN(L15)</f>
        <v>4.6051701859880918</v>
      </c>
      <c r="V15" s="1">
        <f>LN(M15)</f>
        <v>4.6051701859880918</v>
      </c>
      <c r="W15" s="1">
        <f>LN(N15)</f>
        <v>4.6051701859880918</v>
      </c>
    </row>
    <row r="16" spans="1:23">
      <c r="C16">
        <v>1996</v>
      </c>
      <c r="D16">
        <v>30194</v>
      </c>
      <c r="E16" s="1">
        <f>(D16/D15)*E15</f>
        <v>101.33574976506914</v>
      </c>
      <c r="L16" s="1">
        <f>L15*$K$5</f>
        <v>101.8</v>
      </c>
      <c r="M16" s="1">
        <f t="shared" ref="M16:N28" si="0">L16</f>
        <v>101.8</v>
      </c>
      <c r="N16" s="1">
        <f t="shared" si="0"/>
        <v>101.8</v>
      </c>
      <c r="O16" s="1"/>
      <c r="P16" s="1"/>
      <c r="Q16" s="1"/>
      <c r="R16" s="1"/>
      <c r="T16" s="1">
        <f t="shared" ref="T16:T29" si="1">LN(E16)</f>
        <v>4.6184392588196062</v>
      </c>
      <c r="U16" s="1">
        <f t="shared" ref="U16:U34" si="2">LN(L16)</f>
        <v>4.623010104116422</v>
      </c>
      <c r="V16" s="1">
        <f t="shared" ref="V16:V34" si="3">LN(M16)</f>
        <v>4.623010104116422</v>
      </c>
      <c r="W16" s="1">
        <f t="shared" ref="W16:W34" si="4">LN(N16)</f>
        <v>4.623010104116422</v>
      </c>
    </row>
    <row r="17" spans="1:23">
      <c r="C17">
        <v>1997</v>
      </c>
      <c r="D17">
        <v>30908</v>
      </c>
      <c r="E17" s="1">
        <f t="shared" ref="E17:E29" si="5">(D17/D16)*E16</f>
        <v>103.73204456974092</v>
      </c>
      <c r="G17" s="6">
        <v>1.6851827186810903E-2</v>
      </c>
      <c r="H17" s="6">
        <v>4.3800000000000006E-2</v>
      </c>
      <c r="L17" s="1">
        <f t="shared" ref="L17:L34" si="6">L16*$K$5</f>
        <v>103.6324</v>
      </c>
      <c r="M17" s="1">
        <f t="shared" si="0"/>
        <v>103.6324</v>
      </c>
      <c r="N17" s="1">
        <f t="shared" si="0"/>
        <v>103.6324</v>
      </c>
      <c r="O17" s="1"/>
      <c r="P17" s="1"/>
      <c r="Q17" s="1"/>
      <c r="R17" s="1"/>
      <c r="T17" s="1">
        <f t="shared" si="1"/>
        <v>4.6418110797453993</v>
      </c>
      <c r="U17" s="1">
        <f t="shared" si="2"/>
        <v>4.6408500222447531</v>
      </c>
      <c r="V17" s="1">
        <f t="shared" si="3"/>
        <v>4.6408500222447531</v>
      </c>
      <c r="W17" s="1">
        <f t="shared" si="4"/>
        <v>4.6408500222447531</v>
      </c>
    </row>
    <row r="18" spans="1:23">
      <c r="C18">
        <v>1998</v>
      </c>
      <c r="D18">
        <v>31740</v>
      </c>
      <c r="E18" s="1">
        <f t="shared" si="5"/>
        <v>106.52436568666937</v>
      </c>
      <c r="G18" s="6">
        <v>1.2101564096171469E-2</v>
      </c>
      <c r="H18" s="6">
        <v>3.9550000000000002E-2</v>
      </c>
      <c r="L18" s="1">
        <f t="shared" si="6"/>
        <v>105.4977832</v>
      </c>
      <c r="M18" s="1">
        <f t="shared" si="0"/>
        <v>105.4977832</v>
      </c>
      <c r="N18" s="1">
        <f t="shared" si="0"/>
        <v>105.4977832</v>
      </c>
      <c r="O18" s="1"/>
      <c r="P18" s="1"/>
      <c r="Q18" s="1"/>
      <c r="R18" s="1"/>
      <c r="T18" s="1">
        <f t="shared" si="1"/>
        <v>4.6683737447723246</v>
      </c>
      <c r="U18" s="1">
        <f t="shared" si="2"/>
        <v>4.6586899403730841</v>
      </c>
      <c r="V18" s="1">
        <f t="shared" si="3"/>
        <v>4.6586899403730841</v>
      </c>
      <c r="W18" s="1">
        <f t="shared" si="4"/>
        <v>4.6586899403730841</v>
      </c>
    </row>
    <row r="19" spans="1:23">
      <c r="C19">
        <v>1999</v>
      </c>
      <c r="D19">
        <v>32578</v>
      </c>
      <c r="E19" s="1">
        <f t="shared" si="5"/>
        <v>109.33682373472951</v>
      </c>
      <c r="G19" s="6">
        <v>1.175395343711135E-2</v>
      </c>
      <c r="H19" s="6">
        <v>2.9624999999999999E-2</v>
      </c>
      <c r="L19" s="1">
        <f t="shared" si="6"/>
        <v>107.3967432976</v>
      </c>
      <c r="M19" s="1">
        <f t="shared" si="0"/>
        <v>107.3967432976</v>
      </c>
      <c r="N19" s="1">
        <f t="shared" si="0"/>
        <v>107.3967432976</v>
      </c>
      <c r="O19" s="1"/>
      <c r="P19" s="1"/>
      <c r="Q19" s="1"/>
      <c r="R19" s="1"/>
      <c r="T19" s="1">
        <f t="shared" si="1"/>
        <v>4.6944332436094749</v>
      </c>
      <c r="U19" s="1">
        <f t="shared" si="2"/>
        <v>4.6765298585014152</v>
      </c>
      <c r="V19" s="1">
        <f t="shared" si="3"/>
        <v>4.6765298585014152</v>
      </c>
      <c r="W19" s="1">
        <f t="shared" si="4"/>
        <v>4.6765298585014152</v>
      </c>
    </row>
    <row r="20" spans="1:23">
      <c r="C20">
        <v>2000</v>
      </c>
      <c r="D20">
        <v>33698</v>
      </c>
      <c r="E20" s="1">
        <f t="shared" si="5"/>
        <v>113.09571754597934</v>
      </c>
      <c r="G20" s="6">
        <v>2.1933081415010214E-2</v>
      </c>
      <c r="H20" s="6">
        <v>4.3900000000000002E-2</v>
      </c>
      <c r="L20" s="1">
        <f t="shared" si="6"/>
        <v>109.32988467695679</v>
      </c>
      <c r="M20" s="1">
        <f t="shared" si="0"/>
        <v>109.32988467695679</v>
      </c>
      <c r="N20" s="1">
        <f t="shared" si="0"/>
        <v>109.32988467695679</v>
      </c>
      <c r="O20" s="1"/>
      <c r="P20" s="1"/>
      <c r="Q20" s="1"/>
      <c r="R20" s="1"/>
      <c r="T20" s="1">
        <f t="shared" si="1"/>
        <v>4.7282345180902547</v>
      </c>
      <c r="U20" s="1">
        <f t="shared" si="2"/>
        <v>4.6943697766297463</v>
      </c>
      <c r="V20" s="1">
        <f t="shared" si="3"/>
        <v>4.6943697766297463</v>
      </c>
      <c r="W20" s="1">
        <f t="shared" si="4"/>
        <v>4.6943697766297463</v>
      </c>
    </row>
    <row r="21" spans="1:23">
      <c r="C21">
        <v>2001</v>
      </c>
      <c r="D21">
        <v>34244</v>
      </c>
      <c r="E21" s="1">
        <f t="shared" si="5"/>
        <v>114.92817827896364</v>
      </c>
      <c r="G21" s="6">
        <v>2.4285823936338841E-2</v>
      </c>
      <c r="H21" s="6">
        <v>4.2624999999999996E-2</v>
      </c>
      <c r="L21" s="1">
        <f t="shared" si="6"/>
        <v>111.29782260114202</v>
      </c>
      <c r="M21" s="1">
        <f t="shared" si="0"/>
        <v>111.29782260114202</v>
      </c>
      <c r="N21" s="1">
        <f t="shared" si="0"/>
        <v>111.29782260114202</v>
      </c>
      <c r="O21" s="1"/>
      <c r="P21" s="1"/>
      <c r="Q21" s="1"/>
      <c r="R21" s="1"/>
      <c r="T21" s="1">
        <f t="shared" si="1"/>
        <v>4.7443073965543006</v>
      </c>
      <c r="U21" s="1">
        <f t="shared" si="2"/>
        <v>4.7122096947580774</v>
      </c>
      <c r="V21" s="1">
        <f t="shared" si="3"/>
        <v>4.7122096947580774</v>
      </c>
      <c r="W21" s="1">
        <f t="shared" si="4"/>
        <v>4.7122096947580774</v>
      </c>
    </row>
    <row r="22" spans="1:23">
      <c r="C22">
        <v>2002</v>
      </c>
      <c r="D22">
        <v>34374</v>
      </c>
      <c r="E22" s="1">
        <f t="shared" si="5"/>
        <v>115.36447845348371</v>
      </c>
      <c r="G22" s="6">
        <v>2.2555095172545742E-2</v>
      </c>
      <c r="H22" s="6">
        <v>3.3199999999999993E-2</v>
      </c>
      <c r="L22" s="1">
        <f t="shared" si="6"/>
        <v>113.30118340796257</v>
      </c>
      <c r="M22" s="1">
        <f t="shared" si="0"/>
        <v>113.30118340796257</v>
      </c>
      <c r="N22" s="1">
        <f t="shared" si="0"/>
        <v>113.30118340796257</v>
      </c>
      <c r="O22" s="5">
        <v>0.02</v>
      </c>
      <c r="P22" s="1"/>
      <c r="Q22" s="1"/>
      <c r="R22" s="5">
        <v>2.5000000000000001E-2</v>
      </c>
      <c r="T22" s="1">
        <f t="shared" si="1"/>
        <v>4.7480964943285571</v>
      </c>
      <c r="U22" s="1">
        <f t="shared" si="2"/>
        <v>4.7300496128864085</v>
      </c>
      <c r="V22" s="1">
        <f t="shared" si="3"/>
        <v>4.7300496128864085</v>
      </c>
      <c r="W22" s="1">
        <f t="shared" si="4"/>
        <v>4.7300496128864085</v>
      </c>
    </row>
    <row r="23" spans="1:23">
      <c r="C23">
        <v>2003</v>
      </c>
      <c r="D23">
        <v>34398</v>
      </c>
      <c r="E23" s="1">
        <f t="shared" si="5"/>
        <v>115.44502617801049</v>
      </c>
      <c r="G23" s="6">
        <v>2.1313399932543203E-2</v>
      </c>
      <c r="H23" s="6">
        <v>2.3324999999999999E-2</v>
      </c>
      <c r="L23" s="1">
        <f t="shared" si="6"/>
        <v>115.34060470930589</v>
      </c>
      <c r="M23" s="1">
        <f t="shared" si="0"/>
        <v>115.34060470930589</v>
      </c>
      <c r="N23" s="1">
        <f t="shared" si="0"/>
        <v>115.34060470930589</v>
      </c>
      <c r="O23" s="5">
        <v>0.02</v>
      </c>
      <c r="P23" s="1"/>
      <c r="Q23" s="1"/>
      <c r="R23" s="5">
        <v>2.5000000000000001E-2</v>
      </c>
      <c r="T23" s="1">
        <f t="shared" si="1"/>
        <v>4.7487944528283625</v>
      </c>
      <c r="U23" s="1">
        <f t="shared" si="2"/>
        <v>4.7478895310147395</v>
      </c>
      <c r="V23" s="1">
        <f t="shared" si="3"/>
        <v>4.7478895310147395</v>
      </c>
      <c r="W23" s="1">
        <f t="shared" si="4"/>
        <v>4.7478895310147395</v>
      </c>
    </row>
    <row r="24" spans="1:23">
      <c r="C24">
        <v>2004</v>
      </c>
      <c r="D24">
        <v>34970</v>
      </c>
      <c r="E24" s="1">
        <f t="shared" si="5"/>
        <v>117.36474694589879</v>
      </c>
      <c r="G24" s="6">
        <v>2.1803270170865325E-2</v>
      </c>
      <c r="H24" s="6">
        <v>2.1049999999999999E-2</v>
      </c>
      <c r="L24" s="1">
        <f t="shared" si="6"/>
        <v>117.4167355940734</v>
      </c>
      <c r="M24" s="1">
        <f t="shared" si="0"/>
        <v>117.4167355940734</v>
      </c>
      <c r="N24" s="1">
        <f t="shared" si="0"/>
        <v>117.4167355940734</v>
      </c>
      <c r="O24" s="5">
        <v>0.02</v>
      </c>
      <c r="P24" s="1"/>
      <c r="Q24" s="1"/>
      <c r="R24" s="5">
        <v>2.5000000000000001E-2</v>
      </c>
      <c r="T24" s="1">
        <f t="shared" si="1"/>
        <v>4.7652865807493461</v>
      </c>
      <c r="U24" s="1">
        <f t="shared" si="2"/>
        <v>4.7657294491430706</v>
      </c>
      <c r="V24" s="1">
        <f t="shared" si="3"/>
        <v>4.7657294491430706</v>
      </c>
      <c r="W24" s="1">
        <f t="shared" si="4"/>
        <v>4.7657294491430706</v>
      </c>
    </row>
    <row r="25" spans="1:23">
      <c r="C25">
        <v>2005</v>
      </c>
      <c r="D25">
        <v>35345</v>
      </c>
      <c r="E25" s="1">
        <f t="shared" si="5"/>
        <v>118.62330514162976</v>
      </c>
      <c r="G25" s="6">
        <v>2.1773310999321411E-2</v>
      </c>
      <c r="H25" s="6">
        <v>2.1824999999999997E-2</v>
      </c>
      <c r="L25" s="1">
        <f t="shared" si="6"/>
        <v>119.53023683476673</v>
      </c>
      <c r="M25" s="1">
        <f t="shared" si="0"/>
        <v>119.53023683476673</v>
      </c>
      <c r="N25" s="1">
        <f t="shared" si="0"/>
        <v>119.53023683476673</v>
      </c>
      <c r="O25" s="5">
        <v>0.02</v>
      </c>
      <c r="P25" s="1"/>
      <c r="Q25" s="1"/>
      <c r="R25" s="5">
        <v>2.5000000000000001E-2</v>
      </c>
      <c r="T25" s="1">
        <f t="shared" si="1"/>
        <v>4.7759529692969789</v>
      </c>
      <c r="U25" s="1">
        <f t="shared" si="2"/>
        <v>4.7835693672714017</v>
      </c>
      <c r="V25" s="1">
        <f t="shared" si="3"/>
        <v>4.7835693672714017</v>
      </c>
      <c r="W25" s="1">
        <f t="shared" si="4"/>
        <v>4.7835693672714017</v>
      </c>
    </row>
    <row r="26" spans="1:23">
      <c r="C26">
        <v>2006</v>
      </c>
      <c r="D26">
        <v>36312</v>
      </c>
      <c r="E26" s="1">
        <f t="shared" si="5"/>
        <v>121.86870720902135</v>
      </c>
      <c r="G26" s="6">
        <v>2.2051055829124533E-2</v>
      </c>
      <c r="H26" s="6">
        <v>3.0775E-2</v>
      </c>
      <c r="L26" s="1">
        <f t="shared" si="6"/>
        <v>121.68178109779252</v>
      </c>
      <c r="M26" s="1">
        <f t="shared" si="0"/>
        <v>121.68178109779252</v>
      </c>
      <c r="N26" s="1">
        <f t="shared" si="0"/>
        <v>121.68178109779252</v>
      </c>
      <c r="O26" s="5">
        <v>0.02</v>
      </c>
      <c r="P26" s="1"/>
      <c r="Q26" s="1"/>
      <c r="R26" s="5">
        <v>2.5000000000000001E-2</v>
      </c>
      <c r="T26" s="1">
        <f t="shared" si="1"/>
        <v>4.8029442948282259</v>
      </c>
      <c r="U26" s="1">
        <f t="shared" si="2"/>
        <v>4.8014092853997319</v>
      </c>
      <c r="V26" s="1">
        <f t="shared" si="3"/>
        <v>4.8014092853997319</v>
      </c>
      <c r="W26" s="1">
        <f t="shared" si="4"/>
        <v>4.8014092853997319</v>
      </c>
    </row>
    <row r="27" spans="1:23">
      <c r="C27">
        <v>2007</v>
      </c>
      <c r="D27">
        <v>37198</v>
      </c>
      <c r="E27" s="1">
        <f t="shared" si="5"/>
        <v>124.84226070613506</v>
      </c>
      <c r="G27" s="6">
        <v>2.1395880512279458E-2</v>
      </c>
      <c r="H27" s="6">
        <v>4.2749999999999996E-2</v>
      </c>
      <c r="L27" s="1">
        <f t="shared" si="6"/>
        <v>123.87205315755278</v>
      </c>
      <c r="M27" s="1">
        <f t="shared" si="0"/>
        <v>123.87205315755278</v>
      </c>
      <c r="N27" s="1">
        <f t="shared" si="0"/>
        <v>123.87205315755278</v>
      </c>
      <c r="O27" s="5">
        <v>0.02</v>
      </c>
      <c r="P27" s="1"/>
      <c r="Q27" s="1"/>
      <c r="R27" s="5">
        <v>2.5000000000000001E-2</v>
      </c>
      <c r="T27" s="1">
        <f t="shared" si="1"/>
        <v>4.8270510260669965</v>
      </c>
      <c r="U27" s="1">
        <f t="shared" si="2"/>
        <v>4.819249203528063</v>
      </c>
      <c r="V27" s="1">
        <f t="shared" si="3"/>
        <v>4.819249203528063</v>
      </c>
      <c r="W27" s="1">
        <f t="shared" si="4"/>
        <v>4.819249203528063</v>
      </c>
    </row>
    <row r="28" spans="1:23">
      <c r="A28">
        <v>0</v>
      </c>
      <c r="C28">
        <v>2008</v>
      </c>
      <c r="D28">
        <v>37178</v>
      </c>
      <c r="E28" s="1">
        <f t="shared" si="5"/>
        <v>124.77513760236275</v>
      </c>
      <c r="G28" s="6">
        <v>3.2960065653872772E-2</v>
      </c>
      <c r="H28" s="6">
        <v>4.6325000000000005E-2</v>
      </c>
      <c r="L28" s="1">
        <f t="shared" si="6"/>
        <v>126.10175011438874</v>
      </c>
      <c r="M28" s="1">
        <f t="shared" si="0"/>
        <v>126.10175011438874</v>
      </c>
      <c r="N28" s="1">
        <f t="shared" si="0"/>
        <v>126.10175011438874</v>
      </c>
      <c r="O28" s="5">
        <v>0.02</v>
      </c>
      <c r="P28" s="5">
        <f>K5-1</f>
        <v>1.8000000000000016E-2</v>
      </c>
      <c r="Q28" s="5">
        <v>0</v>
      </c>
      <c r="R28" s="5">
        <v>2.5000000000000001E-2</v>
      </c>
      <c r="T28" s="1">
        <f t="shared" si="1"/>
        <v>4.8265132181590138</v>
      </c>
      <c r="U28" s="1">
        <f t="shared" si="2"/>
        <v>4.837089121656394</v>
      </c>
      <c r="V28" s="1">
        <f t="shared" si="3"/>
        <v>4.837089121656394</v>
      </c>
      <c r="W28" s="1">
        <f t="shared" si="4"/>
        <v>4.837089121656394</v>
      </c>
    </row>
    <row r="29" spans="1:23">
      <c r="A29">
        <v>1</v>
      </c>
      <c r="B29">
        <v>0</v>
      </c>
      <c r="C29">
        <v>2009</v>
      </c>
      <c r="D29">
        <v>35384</v>
      </c>
      <c r="E29" s="1">
        <f t="shared" si="5"/>
        <v>118.75419519398578</v>
      </c>
      <c r="F29" s="1">
        <f>E29</f>
        <v>118.75419519398578</v>
      </c>
      <c r="G29" s="6">
        <v>2.9938510729354828E-3</v>
      </c>
      <c r="H29" s="6">
        <v>1.2274999999999998E-2</v>
      </c>
      <c r="J29" s="2">
        <f>($K$6*((20-B29)/20))+((B29/20)*$K$7)</f>
        <v>1.0064</v>
      </c>
      <c r="K29" s="3">
        <f>($N$6*((20-B29)/20))+((B29/20)*$N$7)</f>
        <v>0.92579999999999996</v>
      </c>
      <c r="L29" s="1">
        <f t="shared" si="6"/>
        <v>128.37158161644774</v>
      </c>
      <c r="M29" s="1">
        <f t="shared" ref="M29:M34" si="7">J29*M28</f>
        <v>126.90880131512083</v>
      </c>
      <c r="N29" s="1">
        <f>K29*M29</f>
        <v>117.49216825753885</v>
      </c>
      <c r="O29" s="5">
        <f>(($N$9*((20-B29)/20))+((B29/20)*$N$10))^0.05-1</f>
        <v>-1.9559204497862082E-3</v>
      </c>
      <c r="P29" s="5">
        <f>J29-1</f>
        <v>6.3999999999999613E-3</v>
      </c>
      <c r="Q29" s="5">
        <f>(1-K29)</f>
        <v>7.4200000000000044E-2</v>
      </c>
      <c r="R29" s="5">
        <v>0</v>
      </c>
      <c r="T29" s="1">
        <f t="shared" si="1"/>
        <v>4.7770557702400875</v>
      </c>
      <c r="U29" s="1">
        <f t="shared" si="2"/>
        <v>4.8549290397847251</v>
      </c>
      <c r="V29" s="1">
        <f t="shared" si="3"/>
        <v>4.843468728620433</v>
      </c>
      <c r="W29" s="1">
        <f t="shared" si="4"/>
        <v>4.7663716782354664</v>
      </c>
    </row>
    <row r="30" spans="1:23">
      <c r="A30">
        <v>2</v>
      </c>
      <c r="B30">
        <v>1</v>
      </c>
      <c r="C30">
        <v>2010</v>
      </c>
      <c r="D30">
        <v>36007</v>
      </c>
      <c r="E30" s="1"/>
      <c r="F30" s="1">
        <f>(D30/D29)*F29</f>
        <v>120.8450798764935</v>
      </c>
      <c r="G30" s="6">
        <v>1.6220883197172447E-2</v>
      </c>
      <c r="H30" s="6">
        <v>8.0999999999999996E-3</v>
      </c>
      <c r="J30" s="2">
        <f t="shared" ref="J30:J35" si="8">($K$6*((20-B30)/20))+((B30/20)*$K$7)</f>
        <v>1.0061899999999999</v>
      </c>
      <c r="K30" s="3">
        <f t="shared" ref="K30:K35" si="9">($N$6*((20-B30)/20))+((B30/20)*$N$7)</f>
        <v>0.92450999999999994</v>
      </c>
      <c r="L30" s="1">
        <f t="shared" si="6"/>
        <v>130.68227008554379</v>
      </c>
      <c r="M30" s="1">
        <f t="shared" si="7"/>
        <v>127.69436679526142</v>
      </c>
      <c r="N30" s="1">
        <f t="shared" ref="N30:N34" si="10">K30*M30</f>
        <v>118.05471904588713</v>
      </c>
      <c r="O30" s="5">
        <f t="shared" ref="O30:O49" si="11">(($N$9*((20-B30)/20))+((B30/20)*$N$10))^0.05-1</f>
        <v>-1.8874637139492112E-3</v>
      </c>
      <c r="P30" s="5">
        <f t="shared" ref="P30:P49" si="12">J30-1</f>
        <v>6.1899999999999178E-3</v>
      </c>
      <c r="Q30" s="5">
        <f t="shared" ref="Q30:Q49" si="13">(1-K30)</f>
        <v>7.5490000000000057E-2</v>
      </c>
      <c r="R30" s="5">
        <v>0</v>
      </c>
      <c r="T30" s="1">
        <f>LN(F30)</f>
        <v>4.7945093936727456</v>
      </c>
      <c r="U30" s="1">
        <f t="shared" si="2"/>
        <v>4.8727689579130562</v>
      </c>
      <c r="V30" s="1">
        <f t="shared" si="3"/>
        <v>4.8496396492640965</v>
      </c>
      <c r="W30" s="1">
        <f t="shared" si="4"/>
        <v>4.7711482377082923</v>
      </c>
    </row>
    <row r="31" spans="1:23">
      <c r="A31">
        <v>3</v>
      </c>
      <c r="B31">
        <v>2</v>
      </c>
      <c r="C31">
        <v>2011</v>
      </c>
      <c r="D31">
        <v>36488</v>
      </c>
      <c r="E31" s="1"/>
      <c r="F31" s="1">
        <f t="shared" ref="F31:F33" si="14">(D31/D30)*F30</f>
        <v>122.45939052221777</v>
      </c>
      <c r="G31" s="6">
        <v>2.7146839270948169E-2</v>
      </c>
      <c r="H31" s="6">
        <v>1.3900000000000001E-2</v>
      </c>
      <c r="J31" s="2">
        <f t="shared" si="8"/>
        <v>1.0059800000000001</v>
      </c>
      <c r="K31" s="3">
        <f t="shared" si="9"/>
        <v>0.92321999999999993</v>
      </c>
      <c r="L31" s="1">
        <f t="shared" si="6"/>
        <v>133.03455094708357</v>
      </c>
      <c r="M31" s="1">
        <f t="shared" si="7"/>
        <v>128.45797910869709</v>
      </c>
      <c r="N31" s="1">
        <f t="shared" si="10"/>
        <v>118.59497547273132</v>
      </c>
      <c r="O31" s="5">
        <f t="shared" si="11"/>
        <v>-1.8190960705739556E-3</v>
      </c>
      <c r="P31" s="5">
        <f t="shared" si="12"/>
        <v>5.9800000000000963E-3</v>
      </c>
      <c r="Q31" s="5">
        <f t="shared" si="13"/>
        <v>7.678000000000007E-2</v>
      </c>
      <c r="R31" s="5">
        <v>0</v>
      </c>
      <c r="T31" s="1">
        <f t="shared" ref="T31:T34" si="15">LN(F31)</f>
        <v>4.807779469083461</v>
      </c>
      <c r="U31" s="1">
        <f t="shared" si="2"/>
        <v>4.8906088760413873</v>
      </c>
      <c r="V31" s="1">
        <f t="shared" si="3"/>
        <v>4.8556018400283145</v>
      </c>
      <c r="W31" s="1">
        <f t="shared" si="4"/>
        <v>4.7757141203435189</v>
      </c>
    </row>
    <row r="32" spans="1:23">
      <c r="A32">
        <v>4</v>
      </c>
      <c r="B32">
        <v>3</v>
      </c>
      <c r="C32">
        <v>2012</v>
      </c>
      <c r="D32">
        <v>36095</v>
      </c>
      <c r="E32" s="1"/>
      <c r="F32" s="1">
        <f t="shared" si="14"/>
        <v>121.14042153309173</v>
      </c>
      <c r="G32" s="6">
        <v>2.4970226256730271E-2</v>
      </c>
      <c r="H32" s="6">
        <v>5.7499999999999999E-3</v>
      </c>
      <c r="J32" s="2">
        <f t="shared" si="8"/>
        <v>1.0057700000000001</v>
      </c>
      <c r="K32" s="3">
        <f t="shared" si="9"/>
        <v>0.92192999999999992</v>
      </c>
      <c r="L32" s="1">
        <f t="shared" si="6"/>
        <v>135.42917286413109</v>
      </c>
      <c r="M32" s="1">
        <f t="shared" si="7"/>
        <v>129.19918164815428</v>
      </c>
      <c r="N32" s="1">
        <f t="shared" si="10"/>
        <v>119.11260153688286</v>
      </c>
      <c r="O32" s="5">
        <f t="shared" si="11"/>
        <v>-1.7508172819861167E-3</v>
      </c>
      <c r="P32" s="5">
        <f t="shared" si="12"/>
        <v>5.7700000000000529E-3</v>
      </c>
      <c r="Q32" s="5">
        <f t="shared" si="13"/>
        <v>7.8070000000000084E-2</v>
      </c>
      <c r="R32" s="5">
        <v>0</v>
      </c>
      <c r="T32" s="1">
        <f t="shared" si="15"/>
        <v>4.7969503812651864</v>
      </c>
      <c r="U32" s="1">
        <f t="shared" si="2"/>
        <v>4.9084487941697184</v>
      </c>
      <c r="V32" s="1">
        <f t="shared" si="3"/>
        <v>4.8613552573358279</v>
      </c>
      <c r="W32" s="1">
        <f t="shared" si="4"/>
        <v>4.7800692771191766</v>
      </c>
    </row>
    <row r="33" spans="1:23">
      <c r="A33">
        <v>5</v>
      </c>
      <c r="B33">
        <v>4</v>
      </c>
      <c r="C33">
        <v>2013</v>
      </c>
      <c r="D33">
        <v>35855</v>
      </c>
      <c r="E33" s="1"/>
      <c r="F33" s="1">
        <f t="shared" si="14"/>
        <v>120.33494428782392</v>
      </c>
      <c r="G33" s="6">
        <v>1.3542619137766035E-2</v>
      </c>
      <c r="H33" s="6">
        <v>2.1999999999999997E-3</v>
      </c>
      <c r="J33" s="2">
        <f t="shared" si="8"/>
        <v>1.00556</v>
      </c>
      <c r="K33" s="3">
        <f t="shared" si="9"/>
        <v>0.92064000000000001</v>
      </c>
      <c r="L33" s="1">
        <f t="shared" si="6"/>
        <v>137.86689797568545</v>
      </c>
      <c r="M33" s="1">
        <f t="shared" si="7"/>
        <v>129.91752909811802</v>
      </c>
      <c r="N33" s="1">
        <f t="shared" si="10"/>
        <v>119.60727398889138</v>
      </c>
      <c r="O33" s="5">
        <f t="shared" si="11"/>
        <v>-1.6826271114692704E-3</v>
      </c>
      <c r="P33" s="5">
        <f t="shared" si="12"/>
        <v>5.5600000000000094E-3</v>
      </c>
      <c r="Q33" s="5">
        <f t="shared" si="13"/>
        <v>7.9359999999999986E-2</v>
      </c>
      <c r="R33" s="5">
        <v>0</v>
      </c>
      <c r="T33" s="1">
        <f t="shared" si="15"/>
        <v>4.7902790570086005</v>
      </c>
      <c r="U33" s="1">
        <f t="shared" si="2"/>
        <v>4.9262887122980494</v>
      </c>
      <c r="V33" s="1">
        <f t="shared" si="3"/>
        <v>4.8668998575911786</v>
      </c>
      <c r="W33" s="1">
        <f t="shared" si="4"/>
        <v>4.7842136589722246</v>
      </c>
    </row>
    <row r="34" spans="1:23">
      <c r="A34">
        <v>6</v>
      </c>
      <c r="B34">
        <v>5</v>
      </c>
      <c r="C34">
        <v>2014</v>
      </c>
      <c r="D34">
        <v>36098</v>
      </c>
      <c r="E34" s="1"/>
      <c r="F34" s="1">
        <f>(D34/D33)*F33</f>
        <v>121.15048999865759</v>
      </c>
      <c r="G34" s="6">
        <v>4.315197357643759E-3</v>
      </c>
      <c r="H34" s="6">
        <v>2.0999999999999999E-3</v>
      </c>
      <c r="J34" s="2">
        <f t="shared" si="8"/>
        <v>1.00535</v>
      </c>
      <c r="K34" s="3">
        <f t="shared" si="9"/>
        <v>0.91935</v>
      </c>
      <c r="L34" s="1">
        <f t="shared" si="6"/>
        <v>140.34850213924778</v>
      </c>
      <c r="M34" s="1">
        <f t="shared" si="7"/>
        <v>130.61258787879297</v>
      </c>
      <c r="N34" s="1">
        <f t="shared" si="10"/>
        <v>120.07868266636831</v>
      </c>
      <c r="O34" s="5">
        <f t="shared" si="11"/>
        <v>-1.6145253232597856E-3</v>
      </c>
      <c r="P34" s="5">
        <f t="shared" si="12"/>
        <v>5.3499999999999659E-3</v>
      </c>
      <c r="Q34" s="5">
        <f t="shared" si="13"/>
        <v>8.0649999999999999E-2</v>
      </c>
      <c r="R34" s="5">
        <v>0</v>
      </c>
      <c r="T34" s="1">
        <f t="shared" si="15"/>
        <v>4.7970334918161184</v>
      </c>
      <c r="U34" s="1">
        <f t="shared" si="2"/>
        <v>4.9441286304263805</v>
      </c>
      <c r="V34" s="1">
        <f t="shared" si="3"/>
        <v>4.8722355971806977</v>
      </c>
      <c r="W34" s="1">
        <f t="shared" si="4"/>
        <v>4.7881472167984107</v>
      </c>
    </row>
    <row r="35" spans="1:23">
      <c r="A35">
        <v>7</v>
      </c>
      <c r="B35">
        <v>6</v>
      </c>
      <c r="J35" s="2">
        <f t="shared" si="8"/>
        <v>1.0051399999999999</v>
      </c>
      <c r="K35" s="3">
        <f t="shared" si="9"/>
        <v>0.91805999999999999</v>
      </c>
      <c r="O35" s="5">
        <f t="shared" si="11"/>
        <v>-1.546511682541496E-3</v>
      </c>
      <c r="P35" s="5">
        <f t="shared" si="12"/>
        <v>5.1399999999999224E-3</v>
      </c>
      <c r="Q35" s="5">
        <f t="shared" si="13"/>
        <v>8.1940000000000013E-2</v>
      </c>
      <c r="R35" s="5"/>
    </row>
    <row r="36" spans="1:23">
      <c r="A36">
        <v>8</v>
      </c>
      <c r="B36">
        <v>7</v>
      </c>
      <c r="J36" s="2">
        <f t="shared" ref="J36:J49" si="16">($K$6*((20-B36)/20))+((B36/20)*$K$7)</f>
        <v>1.0049299999999999</v>
      </c>
      <c r="K36" s="3">
        <f t="shared" ref="K36:K49" si="17">($N$6*((20-B36)/20))+((B36/20)*$N$7)</f>
        <v>0.91677000000000008</v>
      </c>
      <c r="O36" s="5">
        <f t="shared" si="11"/>
        <v>-1.4785859554408143E-3</v>
      </c>
      <c r="P36" s="5">
        <f t="shared" si="12"/>
        <v>4.9299999999998789E-3</v>
      </c>
      <c r="Q36" s="5">
        <f t="shared" si="13"/>
        <v>8.3229999999999915E-2</v>
      </c>
      <c r="R36" s="5"/>
    </row>
    <row r="37" spans="1:23">
      <c r="A37">
        <v>9</v>
      </c>
      <c r="B37">
        <v>8</v>
      </c>
      <c r="J37" s="2">
        <f t="shared" si="16"/>
        <v>1.0047199999999998</v>
      </c>
      <c r="K37" s="3">
        <f t="shared" si="17"/>
        <v>0.91548000000000007</v>
      </c>
      <c r="O37" s="5">
        <f t="shared" si="11"/>
        <v>-1.4107479090217367E-3</v>
      </c>
      <c r="P37" s="5">
        <f t="shared" si="12"/>
        <v>4.7199999999998354E-3</v>
      </c>
      <c r="Q37" s="5">
        <f t="shared" si="13"/>
        <v>8.4519999999999929E-2</v>
      </c>
      <c r="R37" s="5"/>
    </row>
    <row r="38" spans="1:23">
      <c r="A38">
        <v>10</v>
      </c>
      <c r="B38">
        <v>9</v>
      </c>
      <c r="J38" s="2">
        <f t="shared" si="16"/>
        <v>1.00451</v>
      </c>
      <c r="K38" s="3">
        <f t="shared" si="17"/>
        <v>0.91419000000000006</v>
      </c>
      <c r="O38" s="5">
        <f t="shared" si="11"/>
        <v>-1.3429973112804028E-3</v>
      </c>
      <c r="P38" s="5">
        <f t="shared" si="12"/>
        <v>4.510000000000014E-3</v>
      </c>
      <c r="Q38" s="5">
        <f t="shared" si="13"/>
        <v>8.5809999999999942E-2</v>
      </c>
      <c r="R38" s="5"/>
    </row>
    <row r="39" spans="1:23">
      <c r="A39">
        <v>11</v>
      </c>
      <c r="B39">
        <v>10</v>
      </c>
      <c r="J39" s="2">
        <f t="shared" si="16"/>
        <v>1.0043</v>
      </c>
      <c r="K39" s="3">
        <f t="shared" si="17"/>
        <v>0.91290000000000004</v>
      </c>
      <c r="O39" s="5">
        <f t="shared" si="11"/>
        <v>-1.2753339311406542E-3</v>
      </c>
      <c r="P39" s="5">
        <f t="shared" si="12"/>
        <v>4.2999999999999705E-3</v>
      </c>
      <c r="Q39" s="5">
        <f t="shared" si="13"/>
        <v>8.7099999999999955E-2</v>
      </c>
      <c r="R39" s="5"/>
    </row>
    <row r="40" spans="1:23">
      <c r="A40">
        <v>12</v>
      </c>
      <c r="B40">
        <v>11</v>
      </c>
      <c r="J40" s="2">
        <f t="shared" si="16"/>
        <v>1.0040900000000001</v>
      </c>
      <c r="K40" s="3">
        <f t="shared" si="17"/>
        <v>0.91161000000000003</v>
      </c>
      <c r="O40" s="5">
        <f t="shared" si="11"/>
        <v>-1.207757538448706E-3</v>
      </c>
      <c r="P40" s="5">
        <f t="shared" si="12"/>
        <v>4.0900000000001491E-3</v>
      </c>
      <c r="Q40" s="5">
        <f t="shared" si="13"/>
        <v>8.8389999999999969E-2</v>
      </c>
      <c r="R40" s="5"/>
    </row>
    <row r="41" spans="1:23">
      <c r="A41">
        <v>13</v>
      </c>
      <c r="B41">
        <v>12</v>
      </c>
      <c r="J41" s="2">
        <f t="shared" si="16"/>
        <v>1.0038800000000001</v>
      </c>
      <c r="K41" s="3">
        <f t="shared" si="17"/>
        <v>0.91032000000000002</v>
      </c>
      <c r="O41" s="5">
        <f t="shared" si="11"/>
        <v>-1.1402679039683727E-3</v>
      </c>
      <c r="P41" s="5">
        <f t="shared" si="12"/>
        <v>3.8800000000001056E-3</v>
      </c>
      <c r="Q41" s="5">
        <f t="shared" si="13"/>
        <v>8.9679999999999982E-2</v>
      </c>
      <c r="R41" s="5"/>
    </row>
    <row r="42" spans="1:23">
      <c r="A42">
        <v>14</v>
      </c>
      <c r="B42">
        <v>13</v>
      </c>
      <c r="J42" s="2">
        <f t="shared" si="16"/>
        <v>1.0036700000000001</v>
      </c>
      <c r="K42" s="3">
        <f t="shared" si="17"/>
        <v>0.90903</v>
      </c>
      <c r="O42" s="5">
        <f t="shared" si="11"/>
        <v>-1.072864799375961E-3</v>
      </c>
      <c r="P42" s="5">
        <f t="shared" si="12"/>
        <v>3.6700000000000621E-3</v>
      </c>
      <c r="Q42" s="5">
        <f t="shared" si="13"/>
        <v>9.0969999999999995E-2</v>
      </c>
      <c r="R42" s="5"/>
    </row>
    <row r="43" spans="1:23">
      <c r="A43">
        <v>15</v>
      </c>
      <c r="B43">
        <v>14</v>
      </c>
      <c r="J43" s="2">
        <f t="shared" si="16"/>
        <v>1.00346</v>
      </c>
      <c r="K43" s="3">
        <f t="shared" si="17"/>
        <v>0.90773999999999999</v>
      </c>
      <c r="O43" s="5">
        <f t="shared" si="11"/>
        <v>-1.005547997255718E-3</v>
      </c>
      <c r="P43" s="5">
        <f t="shared" si="12"/>
        <v>3.4600000000000186E-3</v>
      </c>
      <c r="Q43" s="5">
        <f t="shared" si="13"/>
        <v>9.2260000000000009E-2</v>
      </c>
      <c r="R43" s="5"/>
    </row>
    <row r="44" spans="1:23">
      <c r="A44">
        <v>16</v>
      </c>
      <c r="B44">
        <v>15</v>
      </c>
      <c r="J44" s="2">
        <f t="shared" si="16"/>
        <v>1.00325</v>
      </c>
      <c r="K44" s="3">
        <f t="shared" si="17"/>
        <v>0.90644999999999998</v>
      </c>
      <c r="O44" s="5">
        <f t="shared" si="11"/>
        <v>-9.3831727109505714E-4</v>
      </c>
      <c r="P44" s="5">
        <f t="shared" si="12"/>
        <v>3.2499999999999751E-3</v>
      </c>
      <c r="Q44" s="5">
        <f t="shared" si="13"/>
        <v>9.3550000000000022E-2</v>
      </c>
      <c r="R44" s="5"/>
    </row>
    <row r="45" spans="1:23">
      <c r="A45">
        <v>17</v>
      </c>
      <c r="B45">
        <v>16</v>
      </c>
      <c r="J45" s="2">
        <f t="shared" si="16"/>
        <v>1.0030399999999999</v>
      </c>
      <c r="K45" s="3">
        <f t="shared" si="17"/>
        <v>0.90516000000000008</v>
      </c>
      <c r="O45" s="5">
        <f t="shared" si="11"/>
        <v>-8.7117239527911838E-4</v>
      </c>
      <c r="P45" s="5">
        <f t="shared" si="12"/>
        <v>3.0399999999999316E-3</v>
      </c>
      <c r="Q45" s="5">
        <f t="shared" si="13"/>
        <v>9.4839999999999924E-2</v>
      </c>
      <c r="R45" s="5"/>
    </row>
    <row r="46" spans="1:23">
      <c r="A46">
        <v>18</v>
      </c>
      <c r="B46">
        <v>17</v>
      </c>
      <c r="J46" s="2">
        <f t="shared" si="16"/>
        <v>1.0028299999999999</v>
      </c>
      <c r="K46" s="3">
        <f t="shared" si="17"/>
        <v>0.90386999999999995</v>
      </c>
      <c r="O46" s="5">
        <f t="shared" si="11"/>
        <v>-8.0411314508699316E-4</v>
      </c>
      <c r="P46" s="5">
        <f t="shared" si="12"/>
        <v>2.8299999999998882E-3</v>
      </c>
      <c r="Q46" s="5">
        <f t="shared" si="13"/>
        <v>9.6130000000000049E-2</v>
      </c>
      <c r="R46" s="5"/>
    </row>
    <row r="47" spans="1:23">
      <c r="A47">
        <v>19</v>
      </c>
      <c r="B47">
        <v>18</v>
      </c>
      <c r="J47" s="2">
        <f t="shared" si="16"/>
        <v>1.0026200000000001</v>
      </c>
      <c r="K47" s="3">
        <f t="shared" si="17"/>
        <v>0.90258000000000005</v>
      </c>
      <c r="O47" s="5">
        <f t="shared" si="11"/>
        <v>-7.3713929668595135E-4</v>
      </c>
      <c r="P47" s="5">
        <f t="shared" si="12"/>
        <v>2.6200000000000667E-3</v>
      </c>
      <c r="Q47" s="5">
        <f t="shared" si="13"/>
        <v>9.7419999999999951E-2</v>
      </c>
      <c r="R47" s="5"/>
    </row>
    <row r="48" spans="1:23">
      <c r="A48">
        <v>20</v>
      </c>
      <c r="B48">
        <v>19</v>
      </c>
      <c r="J48" s="2">
        <f t="shared" si="16"/>
        <v>1.0024099999999998</v>
      </c>
      <c r="K48" s="3">
        <f t="shared" si="17"/>
        <v>0.90128999999999992</v>
      </c>
      <c r="O48" s="5">
        <f t="shared" si="11"/>
        <v>-6.702506271277775E-4</v>
      </c>
      <c r="P48" s="5">
        <f t="shared" si="12"/>
        <v>2.4099999999998012E-3</v>
      </c>
      <c r="Q48" s="5">
        <f t="shared" si="13"/>
        <v>9.8710000000000075E-2</v>
      </c>
      <c r="R48" s="5"/>
    </row>
    <row r="49" spans="1:18">
      <c r="B49">
        <v>20</v>
      </c>
      <c r="J49" s="2">
        <f t="shared" si="16"/>
        <v>1.0022</v>
      </c>
      <c r="K49" s="3">
        <f t="shared" si="17"/>
        <v>0.9</v>
      </c>
      <c r="O49" s="5">
        <f t="shared" si="11"/>
        <v>-6.0344691434299769E-4</v>
      </c>
      <c r="P49" s="5">
        <f t="shared" si="12"/>
        <v>2.1999999999999797E-3</v>
      </c>
      <c r="Q49" s="5">
        <f t="shared" si="13"/>
        <v>9.9999999999999978E-2</v>
      </c>
      <c r="R49" s="5"/>
    </row>
    <row r="52" spans="1:18">
      <c r="A52" s="8" t="s">
        <v>30</v>
      </c>
    </row>
    <row r="53" spans="1:18">
      <c r="A53" s="9" t="s">
        <v>32</v>
      </c>
    </row>
    <row r="54" spans="1:18">
      <c r="A54" t="s">
        <v>31</v>
      </c>
    </row>
    <row r="55" spans="1:18">
      <c r="A55" t="s">
        <v>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8" workbookViewId="0">
      <selection activeCell="A56" sqref="A56:A59"/>
    </sheetView>
  </sheetViews>
  <sheetFormatPr baseColWidth="10" defaultRowHeight="15" x14ac:dyDescent="0"/>
  <sheetData>
    <row r="1" spans="1:22">
      <c r="A1" s="4" t="s">
        <v>34</v>
      </c>
    </row>
    <row r="3" spans="1:22">
      <c r="D3" t="s">
        <v>7</v>
      </c>
      <c r="J3" t="s">
        <v>6</v>
      </c>
      <c r="S3" t="s">
        <v>18</v>
      </c>
    </row>
    <row r="5" spans="1:22">
      <c r="J5" s="7" t="s">
        <v>8</v>
      </c>
      <c r="K5" s="7">
        <v>1.0209999999999999</v>
      </c>
    </row>
    <row r="6" spans="1:22">
      <c r="J6" s="7" t="s">
        <v>10</v>
      </c>
      <c r="K6" s="7">
        <v>1.0209999999999999</v>
      </c>
      <c r="M6" s="7" t="s">
        <v>16</v>
      </c>
      <c r="N6" s="7">
        <v>0.89249999999999996</v>
      </c>
    </row>
    <row r="7" spans="1:22">
      <c r="J7" s="7" t="s">
        <v>12</v>
      </c>
      <c r="K7" s="7">
        <v>1.0209999999999999</v>
      </c>
      <c r="M7" s="7" t="s">
        <v>17</v>
      </c>
      <c r="N7" s="7">
        <v>0.87</v>
      </c>
    </row>
    <row r="9" spans="1:22">
      <c r="M9" s="7" t="s">
        <v>23</v>
      </c>
      <c r="N9" s="7">
        <v>1.2828999999999999</v>
      </c>
    </row>
    <row r="10" spans="1:22">
      <c r="M10" s="7" t="s">
        <v>24</v>
      </c>
      <c r="N10" s="7">
        <v>1.3062</v>
      </c>
    </row>
    <row r="11" spans="1:22">
      <c r="M11" s="7" t="s">
        <v>25</v>
      </c>
      <c r="N11" s="7">
        <v>1.3206</v>
      </c>
    </row>
    <row r="13" spans="1:22">
      <c r="C13" t="s">
        <v>0</v>
      </c>
      <c r="D13" t="s">
        <v>1</v>
      </c>
      <c r="E13" t="s">
        <v>2</v>
      </c>
      <c r="F13" t="s">
        <v>3</v>
      </c>
      <c r="G13" t="s">
        <v>35</v>
      </c>
      <c r="H13" t="s">
        <v>36</v>
      </c>
      <c r="J13" t="s">
        <v>13</v>
      </c>
      <c r="K13" t="s">
        <v>15</v>
      </c>
      <c r="L13" t="s">
        <v>4</v>
      </c>
      <c r="M13" t="s">
        <v>11</v>
      </c>
      <c r="N13" t="s">
        <v>19</v>
      </c>
      <c r="O13" t="s">
        <v>22</v>
      </c>
      <c r="P13" t="s">
        <v>27</v>
      </c>
      <c r="Q13" t="s">
        <v>29</v>
      </c>
      <c r="S13" t="s">
        <v>5</v>
      </c>
      <c r="T13" t="s">
        <v>9</v>
      </c>
      <c r="U13" t="s">
        <v>14</v>
      </c>
      <c r="V13" t="s">
        <v>20</v>
      </c>
    </row>
    <row r="14" spans="1:22">
      <c r="C14">
        <v>1990</v>
      </c>
      <c r="D14" s="10">
        <v>32965.647385737175</v>
      </c>
      <c r="E14" s="1">
        <v>100</v>
      </c>
      <c r="L14" s="1">
        <f>L15/K5</f>
        <v>97.943192948090115</v>
      </c>
      <c r="M14" s="1">
        <f>L14</f>
        <v>97.943192948090115</v>
      </c>
      <c r="N14" s="1">
        <f t="shared" ref="N14:N18" si="0">M14</f>
        <v>97.943192948090115</v>
      </c>
      <c r="O14" s="1"/>
      <c r="P14" s="1"/>
      <c r="Q14" s="1"/>
      <c r="S14" s="1">
        <f t="shared" ref="S14:S18" si="1">LN(E14)</f>
        <v>4.6051701859880918</v>
      </c>
      <c r="T14" s="1">
        <f t="shared" ref="T14:V18" si="2">LN(L14)</f>
        <v>4.5843876468055633</v>
      </c>
      <c r="U14" s="1">
        <f t="shared" si="2"/>
        <v>4.5843876468055633</v>
      </c>
      <c r="V14" s="1">
        <f t="shared" si="2"/>
        <v>4.5843876468055633</v>
      </c>
    </row>
    <row r="15" spans="1:22">
      <c r="C15">
        <v>1991</v>
      </c>
      <c r="D15" s="10">
        <v>32507.833391202657</v>
      </c>
      <c r="E15" s="1">
        <f>(D15/D14)*E14</f>
        <v>98.611239181267848</v>
      </c>
      <c r="L15" s="1">
        <v>100</v>
      </c>
      <c r="M15" s="1">
        <f t="shared" ref="M15:M18" si="3">L15</f>
        <v>100</v>
      </c>
      <c r="N15" s="1">
        <f t="shared" si="0"/>
        <v>100</v>
      </c>
      <c r="O15" s="1"/>
      <c r="P15" s="1"/>
      <c r="Q15" s="1"/>
      <c r="S15" s="1">
        <f t="shared" si="1"/>
        <v>4.5911852427521254</v>
      </c>
      <c r="T15" s="1">
        <f t="shared" si="2"/>
        <v>4.6051701859880918</v>
      </c>
      <c r="U15" s="1">
        <f t="shared" si="2"/>
        <v>4.6051701859880918</v>
      </c>
      <c r="V15" s="1">
        <f t="shared" si="2"/>
        <v>4.6051701859880918</v>
      </c>
    </row>
    <row r="16" spans="1:22">
      <c r="C16">
        <v>1992</v>
      </c>
      <c r="D16" s="10">
        <v>33199.817593777763</v>
      </c>
      <c r="E16" s="1">
        <f t="shared" ref="E16:E30" si="4">(D16/D15)*E15</f>
        <v>100.71034615307418</v>
      </c>
      <c r="L16" s="1">
        <f t="shared" ref="L16:L38" si="5">L15*$K$5</f>
        <v>102.1</v>
      </c>
      <c r="M16" s="1">
        <f t="shared" si="3"/>
        <v>102.1</v>
      </c>
      <c r="N16" s="1">
        <f t="shared" si="0"/>
        <v>102.1</v>
      </c>
      <c r="O16" s="1"/>
      <c r="P16" s="1"/>
      <c r="Q16" s="1"/>
      <c r="S16" s="1">
        <f t="shared" si="1"/>
        <v>4.6122485367812853</v>
      </c>
      <c r="T16" s="1">
        <f t="shared" si="2"/>
        <v>4.6259527251706194</v>
      </c>
      <c r="U16" s="1">
        <f t="shared" si="2"/>
        <v>4.6259527251706194</v>
      </c>
      <c r="V16" s="1">
        <f t="shared" si="2"/>
        <v>4.6259527251706194</v>
      </c>
    </row>
    <row r="17" spans="1:22">
      <c r="C17">
        <v>1993</v>
      </c>
      <c r="D17" s="10">
        <v>33663.32141486428</v>
      </c>
      <c r="E17" s="1">
        <f t="shared" si="4"/>
        <v>102.11636683776747</v>
      </c>
      <c r="L17" s="1">
        <f t="shared" si="5"/>
        <v>104.24409999999999</v>
      </c>
      <c r="M17" s="1">
        <f t="shared" si="3"/>
        <v>104.24409999999999</v>
      </c>
      <c r="N17" s="1">
        <f t="shared" si="0"/>
        <v>104.24409999999999</v>
      </c>
      <c r="O17" s="1"/>
      <c r="P17" s="1"/>
      <c r="Q17" s="1"/>
      <c r="S17" s="1">
        <f t="shared" si="1"/>
        <v>4.6261130143585625</v>
      </c>
      <c r="T17" s="1">
        <f t="shared" si="2"/>
        <v>4.6467352643531479</v>
      </c>
      <c r="U17" s="1">
        <f t="shared" si="2"/>
        <v>4.6467352643531479</v>
      </c>
      <c r="V17" s="1">
        <f t="shared" si="2"/>
        <v>4.6467352643531479</v>
      </c>
    </row>
    <row r="18" spans="1:22">
      <c r="C18">
        <v>1994</v>
      </c>
      <c r="D18" s="10">
        <v>34597.35887673164</v>
      </c>
      <c r="E18" s="1">
        <f t="shared" si="4"/>
        <v>104.94973288982163</v>
      </c>
      <c r="L18" s="1">
        <f t="shared" si="5"/>
        <v>106.43322609999998</v>
      </c>
      <c r="M18" s="1">
        <f t="shared" si="3"/>
        <v>106.43322609999998</v>
      </c>
      <c r="N18" s="1">
        <f t="shared" si="0"/>
        <v>106.43322609999998</v>
      </c>
      <c r="O18" s="1"/>
      <c r="P18" s="1"/>
      <c r="Q18" s="1"/>
      <c r="S18" s="1">
        <f t="shared" si="1"/>
        <v>4.6534815011449817</v>
      </c>
      <c r="T18" s="1">
        <f t="shared" si="2"/>
        <v>4.6675178035356764</v>
      </c>
      <c r="U18" s="1">
        <f t="shared" si="2"/>
        <v>4.6675178035356764</v>
      </c>
      <c r="V18" s="1">
        <f t="shared" si="2"/>
        <v>4.6675178035356764</v>
      </c>
    </row>
    <row r="19" spans="1:22">
      <c r="C19">
        <v>1995</v>
      </c>
      <c r="D19" s="10">
        <v>35116.551763594958</v>
      </c>
      <c r="E19" s="1">
        <f t="shared" si="4"/>
        <v>106.5246841740726</v>
      </c>
      <c r="L19" s="1">
        <f t="shared" si="5"/>
        <v>108.66832384809997</v>
      </c>
      <c r="M19" s="1">
        <f>L19</f>
        <v>108.66832384809997</v>
      </c>
      <c r="N19" s="1">
        <f>M19</f>
        <v>108.66832384809997</v>
      </c>
      <c r="O19" s="1"/>
      <c r="P19" s="1"/>
      <c r="Q19" s="1"/>
      <c r="S19" s="1">
        <f>LN(E19)</f>
        <v>4.6683767345758787</v>
      </c>
      <c r="T19" s="1">
        <f>LN(L19)</f>
        <v>4.6883003427182048</v>
      </c>
      <c r="U19" s="1">
        <f>LN(M19)</f>
        <v>4.6883003427182048</v>
      </c>
      <c r="V19" s="1">
        <f>LN(N19)</f>
        <v>4.6883003427182048</v>
      </c>
    </row>
    <row r="20" spans="1:22">
      <c r="C20">
        <v>1996</v>
      </c>
      <c r="D20" s="10">
        <v>36028.838948594181</v>
      </c>
      <c r="E20" s="1">
        <f t="shared" si="4"/>
        <v>109.29207161325857</v>
      </c>
      <c r="L20" s="1">
        <f t="shared" si="5"/>
        <v>110.95035864891007</v>
      </c>
      <c r="M20" s="1">
        <f t="shared" ref="M20:N33" si="6">L20</f>
        <v>110.95035864891007</v>
      </c>
      <c r="N20" s="1">
        <f t="shared" si="6"/>
        <v>110.95035864891007</v>
      </c>
      <c r="O20" s="1"/>
      <c r="P20" s="1"/>
      <c r="Q20" s="1"/>
      <c r="S20" s="1">
        <f t="shared" ref="S20:S37" si="7">LN(E20)</f>
        <v>4.6940238547039073</v>
      </c>
      <c r="T20" s="1">
        <f t="shared" ref="T20:V35" si="8">LN(L20)</f>
        <v>4.7090828819007333</v>
      </c>
      <c r="U20" s="1">
        <f t="shared" si="8"/>
        <v>4.7090828819007333</v>
      </c>
      <c r="V20" s="1">
        <f t="shared" si="8"/>
        <v>4.7090828819007333</v>
      </c>
    </row>
    <row r="21" spans="1:22">
      <c r="C21">
        <v>1997</v>
      </c>
      <c r="D21" s="10">
        <v>37191.487172341076</v>
      </c>
      <c r="E21" s="1">
        <f t="shared" si="4"/>
        <v>112.81891945623443</v>
      </c>
      <c r="L21" s="1">
        <f t="shared" si="5"/>
        <v>113.28031618053717</v>
      </c>
      <c r="M21" s="1">
        <f t="shared" si="6"/>
        <v>113.28031618053717</v>
      </c>
      <c r="N21" s="1">
        <f t="shared" si="6"/>
        <v>113.28031618053717</v>
      </c>
      <c r="O21" s="1"/>
      <c r="P21" s="1"/>
      <c r="Q21" s="1"/>
      <c r="S21" s="1">
        <f t="shared" si="7"/>
        <v>4.7257840506754167</v>
      </c>
      <c r="T21" s="1">
        <f t="shared" si="8"/>
        <v>4.7298654210832618</v>
      </c>
      <c r="U21" s="1">
        <f t="shared" si="8"/>
        <v>4.7298654210832618</v>
      </c>
      <c r="V21" s="1">
        <f t="shared" si="8"/>
        <v>4.7298654210832618</v>
      </c>
    </row>
    <row r="22" spans="1:22">
      <c r="C22">
        <v>1998</v>
      </c>
      <c r="D22" s="10">
        <v>38396.688755264746</v>
      </c>
      <c r="E22" s="1">
        <f t="shared" si="4"/>
        <v>116.47485124735439</v>
      </c>
      <c r="L22" s="1">
        <f t="shared" si="5"/>
        <v>115.65920282032845</v>
      </c>
      <c r="M22" s="1">
        <f t="shared" si="6"/>
        <v>115.65920282032845</v>
      </c>
      <c r="N22" s="1">
        <f t="shared" si="6"/>
        <v>115.65920282032845</v>
      </c>
      <c r="O22" s="1"/>
      <c r="P22" s="1"/>
      <c r="Q22" s="1"/>
      <c r="S22" s="1">
        <f t="shared" si="7"/>
        <v>4.7576753805812411</v>
      </c>
      <c r="T22" s="1">
        <f t="shared" si="8"/>
        <v>4.7506479602657903</v>
      </c>
      <c r="U22" s="1">
        <f t="shared" si="8"/>
        <v>4.7506479602657903</v>
      </c>
      <c r="V22" s="1">
        <f t="shared" si="8"/>
        <v>4.7506479602657903</v>
      </c>
    </row>
    <row r="23" spans="1:22">
      <c r="C23">
        <v>1999</v>
      </c>
      <c r="D23" s="10">
        <v>39775.160597367401</v>
      </c>
      <c r="E23" s="1">
        <f t="shared" si="4"/>
        <v>120.65639158227607</v>
      </c>
      <c r="L23" s="1">
        <f t="shared" si="5"/>
        <v>118.08804607955533</v>
      </c>
      <c r="M23" s="1">
        <f t="shared" si="6"/>
        <v>118.08804607955533</v>
      </c>
      <c r="N23" s="1">
        <f t="shared" si="6"/>
        <v>118.08804607955533</v>
      </c>
      <c r="O23" s="1"/>
      <c r="P23" s="1"/>
      <c r="Q23" s="1"/>
      <c r="S23" s="1">
        <f t="shared" si="7"/>
        <v>4.7929467668988988</v>
      </c>
      <c r="T23" s="1">
        <f t="shared" si="8"/>
        <v>4.7714304994483188</v>
      </c>
      <c r="U23" s="1">
        <f t="shared" si="8"/>
        <v>4.7714304994483188</v>
      </c>
      <c r="V23" s="1">
        <f t="shared" si="8"/>
        <v>4.7714304994483188</v>
      </c>
    </row>
    <row r="24" spans="1:22">
      <c r="C24">
        <v>2000</v>
      </c>
      <c r="D24" s="10">
        <v>40943.29916725478</v>
      </c>
      <c r="E24" s="1">
        <f t="shared" si="4"/>
        <v>124.19989417519885</v>
      </c>
      <c r="G24" s="11">
        <v>1.7500000000000002E-2</v>
      </c>
      <c r="H24" s="11">
        <v>6.2358333333333328E-2</v>
      </c>
      <c r="L24" s="1">
        <f t="shared" si="5"/>
        <v>120.56789504722597</v>
      </c>
      <c r="M24" s="1">
        <f t="shared" si="6"/>
        <v>120.56789504722597</v>
      </c>
      <c r="N24" s="1">
        <f t="shared" si="6"/>
        <v>120.56789504722597</v>
      </c>
      <c r="O24" s="12">
        <v>0.02</v>
      </c>
      <c r="P24" s="1"/>
      <c r="Q24" s="12">
        <v>2.9000000000000001E-2</v>
      </c>
      <c r="S24" s="1">
        <f t="shared" si="7"/>
        <v>4.8218923174474764</v>
      </c>
      <c r="T24" s="1">
        <f t="shared" si="8"/>
        <v>4.7922130386308472</v>
      </c>
      <c r="U24" s="1">
        <f t="shared" si="8"/>
        <v>4.7922130386308472</v>
      </c>
      <c r="V24" s="1">
        <f t="shared" si="8"/>
        <v>4.7922130386308472</v>
      </c>
    </row>
    <row r="25" spans="1:22">
      <c r="C25">
        <v>2001</v>
      </c>
      <c r="D25" s="10">
        <v>40936.135326771298</v>
      </c>
      <c r="E25" s="1">
        <f t="shared" si="4"/>
        <v>124.17816294571728</v>
      </c>
      <c r="G25" s="11">
        <v>1.8100000000000002E-2</v>
      </c>
      <c r="H25" s="11">
        <v>3.8875E-2</v>
      </c>
      <c r="L25" s="1">
        <f t="shared" si="5"/>
        <v>123.09982084321771</v>
      </c>
      <c r="M25" s="1">
        <f t="shared" si="6"/>
        <v>123.09982084321771</v>
      </c>
      <c r="N25" s="1">
        <f t="shared" si="6"/>
        <v>123.09982084321771</v>
      </c>
      <c r="O25" s="12">
        <v>0.02</v>
      </c>
      <c r="P25" s="1"/>
      <c r="Q25" s="12">
        <v>2.9000000000000001E-2</v>
      </c>
      <c r="S25" s="1">
        <f t="shared" si="7"/>
        <v>4.8217173323478351</v>
      </c>
      <c r="T25" s="1">
        <f t="shared" si="8"/>
        <v>4.8129955778133757</v>
      </c>
      <c r="U25" s="1">
        <f t="shared" si="8"/>
        <v>4.8129955778133757</v>
      </c>
      <c r="V25" s="1">
        <f t="shared" si="8"/>
        <v>4.8129955778133757</v>
      </c>
    </row>
    <row r="26" spans="1:22">
      <c r="C26">
        <v>2002</v>
      </c>
      <c r="D26" s="10">
        <v>41282.908201603539</v>
      </c>
      <c r="E26" s="1">
        <f t="shared" si="4"/>
        <v>125.23008487758345</v>
      </c>
      <c r="G26" s="11">
        <v>1.7000000000000001E-2</v>
      </c>
      <c r="H26" s="11">
        <v>1.6666666666666666E-2</v>
      </c>
      <c r="L26" s="1">
        <f t="shared" si="5"/>
        <v>125.68491708092527</v>
      </c>
      <c r="M26" s="1">
        <f t="shared" si="6"/>
        <v>125.68491708092527</v>
      </c>
      <c r="N26" s="1">
        <f t="shared" si="6"/>
        <v>125.68491708092527</v>
      </c>
      <c r="O26" s="12">
        <v>0.02</v>
      </c>
      <c r="P26" s="1"/>
      <c r="Q26" s="12">
        <v>2.9000000000000001E-2</v>
      </c>
      <c r="S26" s="1">
        <f t="shared" si="7"/>
        <v>4.8301527243492757</v>
      </c>
      <c r="T26" s="1">
        <f t="shared" si="8"/>
        <v>4.8337781169959042</v>
      </c>
      <c r="U26" s="1">
        <f t="shared" si="8"/>
        <v>4.8337781169959042</v>
      </c>
      <c r="V26" s="1">
        <f t="shared" si="8"/>
        <v>4.8337781169959042</v>
      </c>
    </row>
    <row r="27" spans="1:22">
      <c r="C27">
        <v>2003</v>
      </c>
      <c r="D27" s="10">
        <v>42078.937017350712</v>
      </c>
      <c r="E27" s="1">
        <f t="shared" si="4"/>
        <v>127.64480710776655</v>
      </c>
      <c r="G27" s="11">
        <v>1.4800000000000001E-2</v>
      </c>
      <c r="H27" s="11">
        <v>1.1275E-2</v>
      </c>
      <c r="L27" s="1">
        <f t="shared" si="5"/>
        <v>128.3243003396247</v>
      </c>
      <c r="M27" s="1">
        <f t="shared" si="6"/>
        <v>128.3243003396247</v>
      </c>
      <c r="N27" s="1">
        <f t="shared" si="6"/>
        <v>128.3243003396247</v>
      </c>
      <c r="O27" s="12">
        <v>0.02</v>
      </c>
      <c r="P27" s="1"/>
      <c r="Q27" s="12">
        <v>2.9000000000000001E-2</v>
      </c>
      <c r="S27" s="1">
        <f t="shared" si="7"/>
        <v>4.8492514621531289</v>
      </c>
      <c r="T27" s="1">
        <f t="shared" si="8"/>
        <v>4.8545606561784327</v>
      </c>
      <c r="U27" s="1">
        <f t="shared" si="8"/>
        <v>4.8545606561784327</v>
      </c>
      <c r="V27" s="1">
        <f t="shared" si="8"/>
        <v>4.8545606561784327</v>
      </c>
    </row>
    <row r="28" spans="1:22">
      <c r="C28">
        <v>2004</v>
      </c>
      <c r="D28" s="10">
        <v>43270.370460710037</v>
      </c>
      <c r="E28" s="1">
        <f t="shared" si="4"/>
        <v>131.25897378684959</v>
      </c>
      <c r="G28" s="11">
        <v>1.9099999999999999E-2</v>
      </c>
      <c r="H28" s="11">
        <v>1.3491666666666664E-2</v>
      </c>
      <c r="L28" s="1">
        <f t="shared" si="5"/>
        <v>131.01911064675681</v>
      </c>
      <c r="M28" s="1">
        <f t="shared" si="6"/>
        <v>131.01911064675681</v>
      </c>
      <c r="N28" s="1">
        <f t="shared" si="6"/>
        <v>131.01911064675681</v>
      </c>
      <c r="O28" s="12">
        <v>0.02</v>
      </c>
      <c r="P28" s="1"/>
      <c r="Q28" s="12">
        <v>2.9000000000000001E-2</v>
      </c>
      <c r="S28" s="1">
        <f t="shared" si="7"/>
        <v>4.8771722708438245</v>
      </c>
      <c r="T28" s="1">
        <f t="shared" si="8"/>
        <v>4.8753431953609612</v>
      </c>
      <c r="U28" s="1">
        <f t="shared" si="8"/>
        <v>4.8753431953609612</v>
      </c>
      <c r="V28" s="1">
        <f t="shared" si="8"/>
        <v>4.8753431953609612</v>
      </c>
    </row>
    <row r="29" spans="1:22">
      <c r="C29">
        <v>2005</v>
      </c>
      <c r="D29" s="10">
        <v>44307.832603338808</v>
      </c>
      <c r="E29" s="1">
        <f t="shared" si="4"/>
        <v>134.40607455659708</v>
      </c>
      <c r="G29" s="11">
        <v>2.1600000000000001E-2</v>
      </c>
      <c r="H29" s="11">
        <v>3.2133333333333333E-2</v>
      </c>
      <c r="L29" s="1">
        <f t="shared" si="5"/>
        <v>133.7705119703387</v>
      </c>
      <c r="M29" s="1">
        <f t="shared" si="6"/>
        <v>133.7705119703387</v>
      </c>
      <c r="N29" s="1">
        <f t="shared" si="6"/>
        <v>133.7705119703387</v>
      </c>
      <c r="O29" s="12">
        <v>0.02</v>
      </c>
      <c r="P29" s="1"/>
      <c r="Q29" s="12">
        <v>2.9000000000000001E-2</v>
      </c>
      <c r="S29" s="1">
        <f t="shared" si="7"/>
        <v>4.9008656246613969</v>
      </c>
      <c r="T29" s="1">
        <f t="shared" si="8"/>
        <v>4.8961257345434896</v>
      </c>
      <c r="U29" s="1">
        <f t="shared" si="8"/>
        <v>4.8961257345434896</v>
      </c>
      <c r="V29" s="1">
        <f t="shared" si="8"/>
        <v>4.8961257345434896</v>
      </c>
    </row>
    <row r="30" spans="1:22">
      <c r="C30">
        <v>2006</v>
      </c>
      <c r="D30" s="10">
        <v>45052.496710998093</v>
      </c>
      <c r="E30" s="1">
        <f t="shared" si="4"/>
        <v>136.6649839568762</v>
      </c>
      <c r="G30" s="11">
        <v>2.24E-2</v>
      </c>
      <c r="H30" s="11">
        <v>4.9641666666666674E-2</v>
      </c>
      <c r="L30" s="1">
        <f t="shared" si="5"/>
        <v>136.57969272171582</v>
      </c>
      <c r="M30" s="1">
        <f t="shared" si="6"/>
        <v>136.57969272171582</v>
      </c>
      <c r="N30" s="1">
        <f t="shared" si="6"/>
        <v>136.57969272171582</v>
      </c>
      <c r="O30" s="12">
        <v>0.02</v>
      </c>
      <c r="P30" s="1"/>
      <c r="Q30" s="12">
        <v>2.9000000000000001E-2</v>
      </c>
      <c r="S30" s="1">
        <f t="shared" si="7"/>
        <v>4.9175325584437823</v>
      </c>
      <c r="T30" s="1">
        <f t="shared" si="8"/>
        <v>4.9169082737260181</v>
      </c>
      <c r="U30" s="1">
        <f t="shared" si="8"/>
        <v>4.9169082737260181</v>
      </c>
      <c r="V30" s="1">
        <f t="shared" si="8"/>
        <v>4.9169082737260181</v>
      </c>
    </row>
    <row r="31" spans="1:22">
      <c r="C31">
        <v>2007</v>
      </c>
      <c r="D31" s="10">
        <v>45417.401418299269</v>
      </c>
      <c r="E31" s="1">
        <f>(D31/D30)*E30</f>
        <v>137.77190809226889</v>
      </c>
      <c r="G31" s="11">
        <v>2.1600000000000001E-2</v>
      </c>
      <c r="H31" s="11">
        <v>5.0191666666666662E-2</v>
      </c>
      <c r="L31" s="1">
        <f t="shared" si="5"/>
        <v>139.44786626887185</v>
      </c>
      <c r="M31" s="1">
        <f t="shared" si="6"/>
        <v>139.44786626887185</v>
      </c>
      <c r="N31" s="1">
        <f t="shared" si="6"/>
        <v>139.44786626887185</v>
      </c>
      <c r="O31" s="12">
        <v>0.02</v>
      </c>
      <c r="P31" s="1"/>
      <c r="Q31" s="12">
        <v>2.9000000000000001E-2</v>
      </c>
      <c r="S31" s="1">
        <f t="shared" si="7"/>
        <v>4.9255994777992358</v>
      </c>
      <c r="T31" s="1">
        <f t="shared" si="8"/>
        <v>4.9376908129085466</v>
      </c>
      <c r="U31" s="1">
        <f t="shared" si="8"/>
        <v>4.9376908129085466</v>
      </c>
      <c r="V31" s="1">
        <f t="shared" si="8"/>
        <v>4.9376908129085466</v>
      </c>
    </row>
    <row r="32" spans="1:22">
      <c r="A32">
        <v>0</v>
      </c>
      <c r="C32">
        <v>2008</v>
      </c>
      <c r="D32" s="10">
        <v>44873.014359320441</v>
      </c>
      <c r="E32" s="1">
        <f>(D32/D31)*E31</f>
        <v>136.12053127382254</v>
      </c>
      <c r="G32" s="11">
        <v>2.06E-2</v>
      </c>
      <c r="H32" s="11">
        <v>1.9274999999999997E-2</v>
      </c>
      <c r="L32" s="1">
        <f t="shared" si="5"/>
        <v>142.37627146051815</v>
      </c>
      <c r="M32" s="1">
        <f t="shared" si="6"/>
        <v>142.37627146051815</v>
      </c>
      <c r="N32" s="1">
        <f t="shared" si="6"/>
        <v>142.37627146051815</v>
      </c>
      <c r="O32" s="12">
        <v>0.02</v>
      </c>
      <c r="P32" s="11">
        <v>0</v>
      </c>
      <c r="Q32" s="12">
        <v>2.9000000000000001E-2</v>
      </c>
      <c r="S32" s="1">
        <f t="shared" si="7"/>
        <v>4.9135407526064467</v>
      </c>
      <c r="T32" s="1">
        <f t="shared" si="8"/>
        <v>4.9584733520910751</v>
      </c>
      <c r="U32" s="1">
        <f t="shared" si="8"/>
        <v>4.9584733520910751</v>
      </c>
      <c r="V32" s="1">
        <f t="shared" si="8"/>
        <v>4.9584733520910751</v>
      </c>
    </row>
    <row r="33" spans="1:22">
      <c r="A33">
        <v>1</v>
      </c>
      <c r="B33">
        <v>0</v>
      </c>
      <c r="C33">
        <v>2009</v>
      </c>
      <c r="D33" s="10">
        <v>43234.263747467907</v>
      </c>
      <c r="E33" s="1">
        <f>(D33/D32)*E32</f>
        <v>131.14944548661742</v>
      </c>
      <c r="F33" s="1">
        <f>E33</f>
        <v>131.14944548661742</v>
      </c>
      <c r="G33" s="11">
        <v>1.1900000000000001E-2</v>
      </c>
      <c r="H33" s="11">
        <v>1.6000000000000001E-3</v>
      </c>
      <c r="J33" s="2">
        <f>($K$6*((20-B33)/20))+((B33/20)*$K$7)</f>
        <v>1.0209999999999999</v>
      </c>
      <c r="K33" s="3">
        <f>($N$6*((20-B33)/20))+((B33/20)*$N$7)</f>
        <v>0.89249999999999996</v>
      </c>
      <c r="L33" s="1">
        <f t="shared" si="5"/>
        <v>145.36617316118901</v>
      </c>
      <c r="M33" s="1">
        <f t="shared" si="6"/>
        <v>145.36617316118901</v>
      </c>
      <c r="N33" s="1">
        <f>K33*M33</f>
        <v>129.7393095463612</v>
      </c>
      <c r="O33" s="12">
        <f>(($N$9*((20-B33)/20))+((B33/20)*$N$10))^0.05-1</f>
        <v>1.2534058050591934E-2</v>
      </c>
      <c r="P33" s="11">
        <f>(1-K33)</f>
        <v>0.10750000000000004</v>
      </c>
      <c r="Q33" s="12">
        <v>0</v>
      </c>
      <c r="S33" s="1">
        <f t="shared" si="7"/>
        <v>4.8763374782186784</v>
      </c>
      <c r="T33" s="1">
        <f t="shared" si="8"/>
        <v>4.9792558912736036</v>
      </c>
      <c r="U33" s="1">
        <f t="shared" si="8"/>
        <v>4.9792558912736036</v>
      </c>
      <c r="V33" s="1">
        <f t="shared" si="8"/>
        <v>4.8655271259452606</v>
      </c>
    </row>
    <row r="34" spans="1:22">
      <c r="A34">
        <v>2</v>
      </c>
      <c r="B34">
        <v>1</v>
      </c>
      <c r="C34">
        <v>2010</v>
      </c>
      <c r="D34" s="10">
        <v>43960.984064202821</v>
      </c>
      <c r="E34" s="1">
        <f t="shared" ref="E34:E37" si="9">(D34/D33)*E33</f>
        <v>133.35392310002942</v>
      </c>
      <c r="F34" s="1">
        <f>(D34/D33)*F33</f>
        <v>133.35392310002942</v>
      </c>
      <c r="G34" s="11">
        <v>1.29E-2</v>
      </c>
      <c r="H34" s="11">
        <v>1.7499999999999996E-3</v>
      </c>
      <c r="J34" s="2">
        <f>($K$6*((20-B34)/20))+((B34/20)*$K$7)</f>
        <v>1.0209999999999999</v>
      </c>
      <c r="K34" s="3">
        <f>($N$6*((20-B34)/20))+((B34/20)*$N$7)</f>
        <v>0.89137499999999992</v>
      </c>
      <c r="L34" s="1">
        <f t="shared" si="5"/>
        <v>148.41886279757398</v>
      </c>
      <c r="M34" s="1">
        <f t="shared" ref="M34:M38" si="10">J34*M33</f>
        <v>148.41886279757398</v>
      </c>
      <c r="N34" s="1">
        <f t="shared" ref="N34:N38" si="11">K34*M34</f>
        <v>132.29686382618749</v>
      </c>
      <c r="O34" s="12">
        <f t="shared" ref="O34:O53" si="12">(($N$9*((20-B34)/20))+((B34/20)*$N$10))^0.05-1</f>
        <v>1.2580012281629527E-2</v>
      </c>
      <c r="P34" s="11">
        <f t="shared" ref="P34:P53" si="13">(1-K34)</f>
        <v>0.10862500000000008</v>
      </c>
      <c r="Q34" s="12">
        <v>0</v>
      </c>
      <c r="S34" s="1">
        <f t="shared" si="7"/>
        <v>4.8930066697680505</v>
      </c>
      <c r="T34" s="1">
        <f t="shared" si="8"/>
        <v>5.0000384304561321</v>
      </c>
      <c r="U34" s="1">
        <f t="shared" si="8"/>
        <v>5.0000384304561321</v>
      </c>
      <c r="V34" s="1">
        <f t="shared" si="8"/>
        <v>4.8850483658224624</v>
      </c>
    </row>
    <row r="35" spans="1:22">
      <c r="A35">
        <v>3</v>
      </c>
      <c r="B35">
        <v>2</v>
      </c>
      <c r="C35">
        <v>2011</v>
      </c>
      <c r="D35" s="10">
        <v>44341.811840408373</v>
      </c>
      <c r="E35" s="1">
        <f t="shared" si="9"/>
        <v>134.50914924119817</v>
      </c>
      <c r="F35" s="1">
        <f t="shared" ref="F35:F37" si="14">(D35/D34)*F34</f>
        <v>134.50914924119817</v>
      </c>
      <c r="G35" s="11">
        <v>1.49E-2</v>
      </c>
      <c r="H35" s="11">
        <v>1.0166666666666668E-3</v>
      </c>
      <c r="J35" s="2">
        <f t="shared" ref="J35:J38" si="15">($K$6*((20-B35)/20))+((B35/20)*$K$7)</f>
        <v>1.0209999999999999</v>
      </c>
      <c r="K35" s="3">
        <f t="shared" ref="K35:K53" si="16">($N$6*((20-B35)/20))+((B35/20)*$N$7)</f>
        <v>0.89024999999999999</v>
      </c>
      <c r="L35" s="1">
        <f t="shared" si="5"/>
        <v>151.53565891632303</v>
      </c>
      <c r="M35" s="1">
        <f t="shared" si="10"/>
        <v>151.53565891632303</v>
      </c>
      <c r="N35" s="1">
        <f t="shared" si="11"/>
        <v>134.90462035025658</v>
      </c>
      <c r="O35" s="12">
        <f t="shared" si="12"/>
        <v>1.2625926921257635E-2</v>
      </c>
      <c r="P35" s="11">
        <f t="shared" si="13"/>
        <v>0.10975000000000001</v>
      </c>
      <c r="Q35" s="12">
        <v>0</v>
      </c>
      <c r="S35" s="1">
        <f t="shared" si="7"/>
        <v>4.9016322208264871</v>
      </c>
      <c r="T35" s="1">
        <f t="shared" si="8"/>
        <v>5.0208209696386605</v>
      </c>
      <c r="U35" s="1">
        <f t="shared" si="8"/>
        <v>5.0208209696386605</v>
      </c>
      <c r="V35" s="1">
        <f t="shared" si="8"/>
        <v>4.9045680128144102</v>
      </c>
    </row>
    <row r="36" spans="1:22">
      <c r="A36">
        <v>4</v>
      </c>
      <c r="B36">
        <v>3</v>
      </c>
      <c r="C36">
        <v>2012</v>
      </c>
      <c r="D36" s="10">
        <v>45038.203811273954</v>
      </c>
      <c r="E36" s="1">
        <f t="shared" si="9"/>
        <v>136.62162700545068</v>
      </c>
      <c r="F36" s="1">
        <f t="shared" si="14"/>
        <v>136.62162700545068</v>
      </c>
      <c r="G36" s="11">
        <v>1.89E-2</v>
      </c>
      <c r="H36" s="11">
        <v>1.3999999999999998E-3</v>
      </c>
      <c r="J36" s="2">
        <f t="shared" si="15"/>
        <v>1.0209999999999999</v>
      </c>
      <c r="K36" s="3">
        <f t="shared" si="16"/>
        <v>0.88912499999999994</v>
      </c>
      <c r="L36" s="1">
        <f t="shared" si="5"/>
        <v>154.71790775356581</v>
      </c>
      <c r="M36" s="1">
        <f t="shared" si="10"/>
        <v>154.71790775356581</v>
      </c>
      <c r="N36" s="1">
        <f t="shared" si="11"/>
        <v>137.5635597313892</v>
      </c>
      <c r="O36" s="12">
        <f t="shared" si="12"/>
        <v>1.2671802039426971E-2</v>
      </c>
      <c r="P36" s="11">
        <f t="shared" si="13"/>
        <v>0.11087500000000006</v>
      </c>
      <c r="Q36" s="12">
        <v>0</v>
      </c>
      <c r="S36" s="1">
        <f t="shared" si="7"/>
        <v>4.9172152582172064</v>
      </c>
      <c r="T36" s="1">
        <f t="shared" ref="T36:V42" si="17">LN(L36)</f>
        <v>5.041603508821189</v>
      </c>
      <c r="U36" s="1">
        <f t="shared" si="17"/>
        <v>5.041603508821189</v>
      </c>
      <c r="V36" s="1">
        <f t="shared" si="17"/>
        <v>4.924086062892731</v>
      </c>
    </row>
    <row r="37" spans="1:22">
      <c r="A37">
        <v>5</v>
      </c>
      <c r="B37">
        <v>4</v>
      </c>
      <c r="C37">
        <v>2013</v>
      </c>
      <c r="D37" s="10">
        <v>45710.252668571309</v>
      </c>
      <c r="E37" s="1">
        <f t="shared" si="9"/>
        <v>138.66026088827297</v>
      </c>
      <c r="F37" s="1">
        <f t="shared" si="14"/>
        <v>138.66026088827297</v>
      </c>
      <c r="G37" s="11">
        <v>1.54E-2</v>
      </c>
      <c r="H37" s="11">
        <v>1.0750000000000002E-3</v>
      </c>
      <c r="J37" s="2">
        <f t="shared" si="15"/>
        <v>1.0209999999999999</v>
      </c>
      <c r="K37" s="3">
        <f t="shared" si="16"/>
        <v>0.88800000000000001</v>
      </c>
      <c r="L37" s="1">
        <f t="shared" si="5"/>
        <v>157.96698381639067</v>
      </c>
      <c r="M37" s="1">
        <f t="shared" si="10"/>
        <v>157.96698381639067</v>
      </c>
      <c r="N37" s="1">
        <f t="shared" si="11"/>
        <v>140.27468162895491</v>
      </c>
      <c r="O37" s="12">
        <f t="shared" si="12"/>
        <v>1.271763770590173E-2</v>
      </c>
      <c r="P37" s="11">
        <f t="shared" si="13"/>
        <v>0.11199999999999999</v>
      </c>
      <c r="Q37" s="12">
        <v>0</v>
      </c>
      <c r="S37" s="1">
        <f t="shared" si="7"/>
        <v>4.932026775008846</v>
      </c>
      <c r="T37" s="1">
        <f t="shared" si="17"/>
        <v>5.0623860480037175</v>
      </c>
      <c r="U37" s="1">
        <f t="shared" si="17"/>
        <v>5.0623860480037175</v>
      </c>
      <c r="V37" s="1">
        <f t="shared" si="17"/>
        <v>4.9436025120137499</v>
      </c>
    </row>
    <row r="38" spans="1:22">
      <c r="A38">
        <v>6</v>
      </c>
      <c r="B38">
        <v>5</v>
      </c>
      <c r="C38">
        <v>2014</v>
      </c>
      <c r="E38" s="1"/>
      <c r="F38" s="1"/>
      <c r="G38" s="11">
        <v>1.5299999999999999E-2</v>
      </c>
      <c r="H38" s="11">
        <v>8.9166666666666658E-4</v>
      </c>
      <c r="J38" s="2">
        <f t="shared" si="15"/>
        <v>1.0209999999999999</v>
      </c>
      <c r="K38" s="3">
        <f t="shared" si="16"/>
        <v>0.88687499999999997</v>
      </c>
      <c r="L38" s="1">
        <f t="shared" si="5"/>
        <v>161.28429047653486</v>
      </c>
      <c r="M38" s="1">
        <f t="shared" si="10"/>
        <v>161.28429047653486</v>
      </c>
      <c r="N38" s="1">
        <f t="shared" si="11"/>
        <v>143.03900511637684</v>
      </c>
      <c r="O38" s="12">
        <f t="shared" si="12"/>
        <v>1.2763433990260253E-2</v>
      </c>
      <c r="P38" s="11">
        <f t="shared" si="13"/>
        <v>0.11312500000000003</v>
      </c>
      <c r="Q38" s="12">
        <v>0</v>
      </c>
      <c r="S38" s="1"/>
      <c r="T38" s="1"/>
      <c r="U38" s="1"/>
      <c r="V38" s="1"/>
    </row>
    <row r="39" spans="1:22">
      <c r="A39">
        <v>7</v>
      </c>
      <c r="B39">
        <v>6</v>
      </c>
      <c r="J39" s="2"/>
      <c r="K39" s="3">
        <f t="shared" si="16"/>
        <v>0.88574999999999993</v>
      </c>
      <c r="L39" s="1"/>
      <c r="M39" s="1"/>
      <c r="N39" s="1"/>
      <c r="O39" s="12">
        <f t="shared" si="12"/>
        <v>1.280919096189459E-2</v>
      </c>
      <c r="P39" s="11">
        <f t="shared" si="13"/>
        <v>0.11425000000000007</v>
      </c>
      <c r="Q39" s="12">
        <v>0</v>
      </c>
      <c r="S39" s="1"/>
      <c r="T39" s="1"/>
      <c r="U39" s="1"/>
      <c r="V39" s="1"/>
    </row>
    <row r="40" spans="1:22">
      <c r="A40">
        <v>8</v>
      </c>
      <c r="B40">
        <v>7</v>
      </c>
      <c r="K40" s="3">
        <f t="shared" si="16"/>
        <v>0.88462499999999999</v>
      </c>
      <c r="O40" s="12">
        <f t="shared" si="12"/>
        <v>1.2854908690013156E-2</v>
      </c>
      <c r="P40" s="11">
        <f t="shared" si="13"/>
        <v>0.11537500000000001</v>
      </c>
      <c r="Q40" s="11"/>
    </row>
    <row r="41" spans="1:22">
      <c r="A41">
        <v>9</v>
      </c>
      <c r="B41">
        <v>8</v>
      </c>
      <c r="K41" s="3">
        <f t="shared" si="16"/>
        <v>0.88349999999999995</v>
      </c>
      <c r="O41" s="12">
        <f t="shared" si="12"/>
        <v>1.2900587243638961E-2</v>
      </c>
      <c r="P41" s="11">
        <f t="shared" si="13"/>
        <v>0.11650000000000005</v>
      </c>
      <c r="Q41" s="11"/>
    </row>
    <row r="42" spans="1:22">
      <c r="A42">
        <v>10</v>
      </c>
      <c r="B42">
        <v>9</v>
      </c>
      <c r="K42" s="3">
        <f t="shared" si="16"/>
        <v>0.88237500000000002</v>
      </c>
      <c r="O42" s="12">
        <f t="shared" si="12"/>
        <v>1.2946226691612273E-2</v>
      </c>
      <c r="P42" s="11">
        <f t="shared" si="13"/>
        <v>0.11762499999999998</v>
      </c>
      <c r="Q42" s="11"/>
    </row>
    <row r="43" spans="1:22">
      <c r="A43">
        <v>11</v>
      </c>
      <c r="B43">
        <v>10</v>
      </c>
      <c r="K43" s="3">
        <f t="shared" si="16"/>
        <v>0.88124999999999998</v>
      </c>
      <c r="O43" s="12">
        <f t="shared" si="12"/>
        <v>1.2991827102590614E-2</v>
      </c>
      <c r="P43" s="11">
        <f t="shared" si="13"/>
        <v>0.11875000000000002</v>
      </c>
      <c r="Q43" s="11"/>
    </row>
    <row r="44" spans="1:22">
      <c r="A44">
        <v>12</v>
      </c>
      <c r="B44">
        <v>11</v>
      </c>
      <c r="K44" s="3">
        <f t="shared" si="16"/>
        <v>0.88012500000000005</v>
      </c>
      <c r="O44" s="12">
        <f t="shared" si="12"/>
        <v>1.3037388545048989E-2</v>
      </c>
      <c r="P44" s="11">
        <f t="shared" si="13"/>
        <v>0.11987499999999995</v>
      </c>
      <c r="Q44" s="11"/>
    </row>
    <row r="45" spans="1:22">
      <c r="A45">
        <v>13</v>
      </c>
      <c r="B45">
        <v>12</v>
      </c>
      <c r="K45" s="3">
        <f t="shared" si="16"/>
        <v>0.879</v>
      </c>
      <c r="O45" s="12">
        <f t="shared" si="12"/>
        <v>1.3082911087280769E-2</v>
      </c>
      <c r="P45" s="11">
        <f t="shared" si="13"/>
        <v>0.121</v>
      </c>
      <c r="Q45" s="11"/>
    </row>
    <row r="46" spans="1:22">
      <c r="A46">
        <v>14</v>
      </c>
      <c r="B46">
        <v>13</v>
      </c>
      <c r="K46" s="3">
        <f t="shared" si="16"/>
        <v>0.87787499999999996</v>
      </c>
      <c r="O46" s="12">
        <f t="shared" si="12"/>
        <v>1.3128394797398579E-2</v>
      </c>
      <c r="P46" s="11">
        <f t="shared" si="13"/>
        <v>0.12212500000000004</v>
      </c>
      <c r="Q46" s="11"/>
    </row>
    <row r="47" spans="1:22">
      <c r="A47">
        <v>15</v>
      </c>
      <c r="B47">
        <v>14</v>
      </c>
      <c r="K47" s="3">
        <f t="shared" si="16"/>
        <v>0.87674999999999992</v>
      </c>
      <c r="O47" s="12">
        <f t="shared" si="12"/>
        <v>1.3173839743335192E-2</v>
      </c>
      <c r="P47" s="11">
        <f t="shared" si="13"/>
        <v>0.12325000000000008</v>
      </c>
      <c r="Q47" s="11"/>
    </row>
    <row r="48" spans="1:22">
      <c r="A48">
        <v>16</v>
      </c>
      <c r="B48">
        <v>15</v>
      </c>
      <c r="K48" s="3">
        <f t="shared" si="16"/>
        <v>0.87562499999999999</v>
      </c>
      <c r="O48" s="12">
        <f t="shared" si="12"/>
        <v>1.3219245992842854E-2</v>
      </c>
      <c r="P48" s="11">
        <f t="shared" si="13"/>
        <v>0.12437500000000001</v>
      </c>
      <c r="Q48" s="11"/>
    </row>
    <row r="49" spans="1:17">
      <c r="A49">
        <v>17</v>
      </c>
      <c r="B49">
        <v>16</v>
      </c>
      <c r="K49" s="3">
        <f t="shared" si="16"/>
        <v>0.87450000000000006</v>
      </c>
      <c r="O49" s="12">
        <f t="shared" si="12"/>
        <v>1.3264613613495513E-2</v>
      </c>
      <c r="P49" s="11">
        <f t="shared" si="13"/>
        <v>0.12549999999999994</v>
      </c>
      <c r="Q49" s="11"/>
    </row>
    <row r="50" spans="1:17">
      <c r="A50">
        <v>18</v>
      </c>
      <c r="B50">
        <v>17</v>
      </c>
      <c r="K50" s="3">
        <f t="shared" si="16"/>
        <v>0.8733749999999999</v>
      </c>
      <c r="O50" s="12">
        <f t="shared" si="12"/>
        <v>1.3309942672688813E-2</v>
      </c>
      <c r="P50" s="11">
        <f t="shared" si="13"/>
        <v>0.1266250000000001</v>
      </c>
      <c r="Q50" s="11"/>
    </row>
    <row r="51" spans="1:17">
      <c r="A51">
        <v>19</v>
      </c>
      <c r="B51">
        <v>18</v>
      </c>
      <c r="K51" s="3">
        <f t="shared" si="16"/>
        <v>0.87224999999999997</v>
      </c>
      <c r="O51" s="12">
        <f t="shared" si="12"/>
        <v>1.3355233237640096E-2</v>
      </c>
      <c r="P51" s="11">
        <f t="shared" si="13"/>
        <v>0.12775000000000003</v>
      </c>
      <c r="Q51" s="11"/>
    </row>
    <row r="52" spans="1:17">
      <c r="A52">
        <v>20</v>
      </c>
      <c r="B52">
        <v>19</v>
      </c>
      <c r="K52" s="3">
        <f t="shared" si="16"/>
        <v>0.87112500000000004</v>
      </c>
      <c r="O52" s="12">
        <f t="shared" si="12"/>
        <v>1.3400485375389959E-2</v>
      </c>
      <c r="P52" s="11">
        <f t="shared" si="13"/>
        <v>0.12887499999999996</v>
      </c>
      <c r="Q52" s="11"/>
    </row>
    <row r="53" spans="1:17">
      <c r="B53">
        <v>20</v>
      </c>
      <c r="K53" s="3">
        <f t="shared" si="16"/>
        <v>0.87</v>
      </c>
      <c r="O53" s="12">
        <f t="shared" si="12"/>
        <v>1.3445699152802915E-2</v>
      </c>
      <c r="P53" s="11">
        <f t="shared" si="13"/>
        <v>0.13</v>
      </c>
      <c r="Q53" s="11"/>
    </row>
    <row r="56" spans="1:17">
      <c r="A56" s="8" t="s">
        <v>30</v>
      </c>
    </row>
    <row r="57" spans="1:17">
      <c r="A57" s="9" t="s">
        <v>39</v>
      </c>
    </row>
    <row r="58" spans="1:17">
      <c r="A58" t="s">
        <v>37</v>
      </c>
    </row>
    <row r="59" spans="1:17">
      <c r="A59" t="s">
        <v>38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workbookViewId="0">
      <selection activeCell="A66" sqref="A66"/>
    </sheetView>
  </sheetViews>
  <sheetFormatPr baseColWidth="10" defaultRowHeight="14" x14ac:dyDescent="0"/>
  <cols>
    <col min="1" max="16384" width="10.83203125" style="13"/>
  </cols>
  <sheetData>
    <row r="1" spans="1:26" ht="15">
      <c r="A1" s="4" t="s">
        <v>43</v>
      </c>
    </row>
    <row r="4" spans="1:26" ht="15">
      <c r="E4" s="16"/>
      <c r="F4" s="16" t="s">
        <v>40</v>
      </c>
      <c r="G4" s="16"/>
      <c r="H4" s="16"/>
      <c r="I4" s="16"/>
      <c r="J4" s="16"/>
      <c r="K4" s="16"/>
      <c r="L4" s="16"/>
      <c r="M4" s="16"/>
      <c r="N4" s="16"/>
      <c r="O4" s="16"/>
      <c r="P4" s="16"/>
      <c r="T4" s="13" t="s">
        <v>41</v>
      </c>
    </row>
    <row r="5" spans="1:26" ht="15">
      <c r="E5" s="16"/>
      <c r="F5" s="16" t="s">
        <v>7</v>
      </c>
      <c r="G5" s="16"/>
      <c r="H5" s="16"/>
      <c r="I5" s="16" t="s">
        <v>22</v>
      </c>
      <c r="J5" s="16" t="s">
        <v>28</v>
      </c>
      <c r="K5" s="16"/>
      <c r="L5" s="16" t="s">
        <v>6</v>
      </c>
      <c r="M5" s="16" t="s">
        <v>11</v>
      </c>
      <c r="N5" s="16" t="s">
        <v>4</v>
      </c>
      <c r="O5" s="16"/>
      <c r="P5" s="16"/>
      <c r="Q5" s="13" t="s">
        <v>22</v>
      </c>
      <c r="R5" s="13" t="s">
        <v>28</v>
      </c>
      <c r="T5" s="13" t="s">
        <v>7</v>
      </c>
      <c r="W5" s="13" t="s">
        <v>6</v>
      </c>
      <c r="X5" s="13" t="s">
        <v>7</v>
      </c>
      <c r="Y5" s="13" t="s">
        <v>11</v>
      </c>
      <c r="Z5" s="13" t="s">
        <v>4</v>
      </c>
    </row>
    <row r="6" spans="1:26" ht="15">
      <c r="E6" s="16">
        <v>1960</v>
      </c>
      <c r="F6" s="17">
        <v>100</v>
      </c>
      <c r="G6" s="17"/>
      <c r="H6" s="17"/>
      <c r="I6" s="17"/>
      <c r="J6" s="17"/>
      <c r="K6" s="17"/>
      <c r="L6" s="17"/>
      <c r="M6" s="17"/>
      <c r="N6" s="17"/>
      <c r="O6" s="16"/>
      <c r="P6" s="16"/>
      <c r="T6" s="22">
        <f>LN(F6)</f>
        <v>4.6051701859880918</v>
      </c>
      <c r="U6" s="16"/>
      <c r="V6" s="16"/>
      <c r="W6" s="16"/>
      <c r="X6" s="22">
        <f>T6</f>
        <v>4.6051701859880918</v>
      </c>
      <c r="Y6" s="16"/>
      <c r="Z6" s="16"/>
    </row>
    <row r="7" spans="1:26" ht="15">
      <c r="E7" s="16">
        <v>1961</v>
      </c>
      <c r="F7" s="17">
        <v>109.16119362821794</v>
      </c>
      <c r="G7" s="17"/>
      <c r="H7" s="17"/>
      <c r="I7" s="17"/>
      <c r="J7" s="17"/>
      <c r="K7" s="17"/>
      <c r="L7" s="17"/>
      <c r="M7" s="17"/>
      <c r="N7" s="17"/>
      <c r="O7" s="16"/>
      <c r="P7" s="16"/>
      <c r="T7" s="22">
        <f t="shared" ref="T7:U41" si="0">LN(F7)</f>
        <v>4.6928256304470635</v>
      </c>
      <c r="U7" s="16"/>
      <c r="V7" s="16"/>
      <c r="W7" s="16"/>
      <c r="X7" s="22">
        <f t="shared" ref="X7:X41" si="1">T7</f>
        <v>4.6928256304470635</v>
      </c>
      <c r="Y7" s="16"/>
      <c r="Z7" s="16"/>
    </row>
    <row r="8" spans="1:26" ht="15">
      <c r="E8" s="16">
        <v>1962</v>
      </c>
      <c r="F8" s="17">
        <v>117.7834678758781</v>
      </c>
      <c r="G8" s="17"/>
      <c r="H8" s="17"/>
      <c r="I8" s="17"/>
      <c r="J8" s="17"/>
      <c r="K8" s="17"/>
      <c r="L8" s="17"/>
      <c r="M8" s="17"/>
      <c r="N8" s="17"/>
      <c r="O8" s="16"/>
      <c r="P8" s="16"/>
      <c r="T8" s="22">
        <f t="shared" si="0"/>
        <v>4.7688479207565813</v>
      </c>
      <c r="U8" s="16"/>
      <c r="V8" s="16"/>
      <c r="W8" s="16"/>
      <c r="X8" s="22">
        <f t="shared" si="1"/>
        <v>4.7688479207565813</v>
      </c>
      <c r="Y8" s="16"/>
      <c r="Z8" s="16"/>
    </row>
    <row r="9" spans="1:26" ht="15">
      <c r="E9" s="16">
        <v>1963</v>
      </c>
      <c r="F9" s="17">
        <v>126.47069936656381</v>
      </c>
      <c r="G9" s="17"/>
      <c r="H9" s="17"/>
      <c r="I9" s="17"/>
      <c r="J9" s="17"/>
      <c r="K9" s="17"/>
      <c r="L9" s="17"/>
      <c r="M9" s="17"/>
      <c r="N9" s="17"/>
      <c r="O9" s="16"/>
      <c r="P9" s="16"/>
      <c r="T9" s="22">
        <f t="shared" si="0"/>
        <v>4.8400106557774709</v>
      </c>
      <c r="U9" s="16"/>
      <c r="V9" s="16"/>
      <c r="W9" s="16"/>
      <c r="X9" s="22">
        <f t="shared" si="1"/>
        <v>4.8400106557774709</v>
      </c>
      <c r="Y9" s="16"/>
      <c r="Z9" s="16"/>
    </row>
    <row r="10" spans="1:26" ht="15">
      <c r="E10" s="16">
        <v>1964</v>
      </c>
      <c r="F10" s="17">
        <v>139.77433038136064</v>
      </c>
      <c r="G10" s="17"/>
      <c r="H10" s="17"/>
      <c r="I10" s="17"/>
      <c r="J10" s="17"/>
      <c r="K10" s="17"/>
      <c r="L10" s="17"/>
      <c r="M10" s="17"/>
      <c r="N10" s="17"/>
      <c r="O10" s="16"/>
      <c r="P10" s="16"/>
      <c r="T10" s="22">
        <f t="shared" si="0"/>
        <v>4.9400291962116301</v>
      </c>
      <c r="U10" s="16"/>
      <c r="V10" s="16"/>
      <c r="W10" s="16"/>
      <c r="X10" s="22">
        <f t="shared" si="1"/>
        <v>4.9400291962116301</v>
      </c>
      <c r="Y10" s="16"/>
      <c r="Z10" s="16"/>
    </row>
    <row r="11" spans="1:26" ht="15">
      <c r="E11" s="16">
        <v>1965</v>
      </c>
      <c r="F11" s="17">
        <v>146.32773180210361</v>
      </c>
      <c r="G11" s="17"/>
      <c r="H11" s="17"/>
      <c r="I11" s="17"/>
      <c r="J11" s="17"/>
      <c r="K11" s="17"/>
      <c r="L11" s="17"/>
      <c r="M11" s="17"/>
      <c r="N11" s="17"/>
      <c r="O11" s="16"/>
      <c r="P11" s="16"/>
      <c r="T11" s="22">
        <f t="shared" si="0"/>
        <v>4.9858488444176974</v>
      </c>
      <c r="U11" s="16"/>
      <c r="V11" s="16"/>
      <c r="W11" s="16"/>
      <c r="X11" s="22">
        <f t="shared" si="1"/>
        <v>4.9858488444176974</v>
      </c>
      <c r="Y11" s="16"/>
      <c r="Z11" s="16"/>
    </row>
    <row r="12" spans="1:26" ht="15">
      <c r="E12" s="16">
        <v>1966</v>
      </c>
      <c r="F12" s="17">
        <v>160.42342080518478</v>
      </c>
      <c r="G12" s="17"/>
      <c r="H12" s="17"/>
      <c r="I12" s="17"/>
      <c r="J12" s="17"/>
      <c r="K12" s="17"/>
      <c r="L12" s="17"/>
      <c r="M12" s="17"/>
      <c r="N12" s="17"/>
      <c r="O12" s="16"/>
      <c r="P12" s="16"/>
      <c r="T12" s="22">
        <f t="shared" si="0"/>
        <v>5.0778166997681797</v>
      </c>
      <c r="U12" s="16"/>
      <c r="V12" s="16"/>
      <c r="W12" s="16"/>
      <c r="X12" s="22">
        <f t="shared" si="1"/>
        <v>5.0778166997681797</v>
      </c>
      <c r="Y12" s="16"/>
      <c r="Z12" s="16"/>
    </row>
    <row r="13" spans="1:26" ht="15">
      <c r="E13" s="16">
        <v>1967</v>
      </c>
      <c r="F13" s="17">
        <v>176.54757895105746</v>
      </c>
      <c r="G13" s="17"/>
      <c r="H13" s="17"/>
      <c r="I13" s="17"/>
      <c r="J13" s="17"/>
      <c r="K13" s="17"/>
      <c r="L13" s="17"/>
      <c r="M13" s="17"/>
      <c r="N13" s="17"/>
      <c r="O13" s="16"/>
      <c r="P13" s="16"/>
      <c r="T13" s="22">
        <f t="shared" si="0"/>
        <v>5.1735904091739267</v>
      </c>
      <c r="U13" s="16"/>
      <c r="V13" s="16"/>
      <c r="W13" s="16"/>
      <c r="X13" s="22">
        <f t="shared" si="1"/>
        <v>5.1735904091739267</v>
      </c>
      <c r="Y13" s="16"/>
      <c r="Z13" s="16"/>
    </row>
    <row r="14" spans="1:26" ht="15">
      <c r="E14" s="16">
        <v>1968</v>
      </c>
      <c r="F14" s="17">
        <v>198.62867597436866</v>
      </c>
      <c r="G14" s="17"/>
      <c r="H14" s="17"/>
      <c r="I14" s="17"/>
      <c r="J14" s="17"/>
      <c r="K14" s="17"/>
      <c r="L14" s="17"/>
      <c r="M14" s="17"/>
      <c r="N14" s="17"/>
      <c r="O14" s="16"/>
      <c r="P14" s="16"/>
      <c r="T14" s="22">
        <f t="shared" si="0"/>
        <v>5.2914371317938382</v>
      </c>
      <c r="U14" s="16"/>
      <c r="V14" s="16"/>
      <c r="W14" s="16"/>
      <c r="X14" s="22">
        <f t="shared" si="1"/>
        <v>5.2914371317938382</v>
      </c>
      <c r="Y14" s="16"/>
      <c r="Z14" s="16"/>
    </row>
    <row r="15" spans="1:26" ht="15">
      <c r="E15" s="16">
        <v>1969</v>
      </c>
      <c r="F15" s="17">
        <v>218.8420969928691</v>
      </c>
      <c r="G15" s="17"/>
      <c r="H15" s="17"/>
      <c r="I15" s="17"/>
      <c r="J15" s="17"/>
      <c r="K15" s="17"/>
      <c r="L15" s="17"/>
      <c r="M15" s="17"/>
      <c r="N15" s="17"/>
      <c r="O15" s="16"/>
      <c r="P15" s="16"/>
      <c r="T15" s="22">
        <f t="shared" si="0"/>
        <v>5.3883504514603944</v>
      </c>
      <c r="U15" s="16"/>
      <c r="V15" s="16"/>
      <c r="W15" s="16"/>
      <c r="X15" s="22">
        <f t="shared" si="1"/>
        <v>5.3883504514603944</v>
      </c>
      <c r="Y15" s="16"/>
      <c r="Z15" s="16"/>
    </row>
    <row r="16" spans="1:26" ht="15">
      <c r="E16" s="16">
        <v>1970</v>
      </c>
      <c r="F16" s="17">
        <v>214.16667607641915</v>
      </c>
      <c r="G16" s="17"/>
      <c r="H16" s="17"/>
      <c r="I16" s="17"/>
      <c r="J16" s="17"/>
      <c r="K16" s="17"/>
      <c r="L16" s="17">
        <f>F16</f>
        <v>214.16667607641915</v>
      </c>
      <c r="M16" s="17">
        <f>L16</f>
        <v>214.16667607641915</v>
      </c>
      <c r="N16" s="17">
        <f>L16</f>
        <v>214.16667607641915</v>
      </c>
      <c r="O16" s="16"/>
      <c r="P16" s="16"/>
      <c r="T16" s="22">
        <f t="shared" si="0"/>
        <v>5.366754572037852</v>
      </c>
      <c r="U16" s="16"/>
      <c r="V16" s="16"/>
      <c r="W16" s="23">
        <f>LN(L16)</f>
        <v>5.366754572037852</v>
      </c>
      <c r="X16" s="23">
        <f t="shared" si="1"/>
        <v>5.366754572037852</v>
      </c>
      <c r="Y16" s="23">
        <f>LN(M16)</f>
        <v>5.366754572037852</v>
      </c>
      <c r="Z16" s="23">
        <f>LN(N16)</f>
        <v>5.366754572037852</v>
      </c>
    </row>
    <row r="17" spans="5:26" ht="15">
      <c r="E17" s="16">
        <v>1971</v>
      </c>
      <c r="F17" s="17">
        <v>221.36215777124369</v>
      </c>
      <c r="G17" s="17"/>
      <c r="H17" s="17"/>
      <c r="I17" s="17"/>
      <c r="J17" s="17"/>
      <c r="K17" s="17"/>
      <c r="L17" s="17">
        <f>L16*1.033</f>
        <v>221.23417638694096</v>
      </c>
      <c r="M17" s="17">
        <f t="shared" ref="M17:M38" si="2">L17</f>
        <v>221.23417638694096</v>
      </c>
      <c r="N17" s="17">
        <f>N16*1.033</f>
        <v>221.23417638694096</v>
      </c>
      <c r="O17" s="16"/>
      <c r="P17" s="16"/>
      <c r="T17" s="22">
        <f t="shared" si="0"/>
        <v>5.3998000832231909</v>
      </c>
      <c r="U17" s="16"/>
      <c r="V17" s="16"/>
      <c r="W17" s="23">
        <f t="shared" ref="W17:W20" si="3">LN(L17)</f>
        <v>5.3992217621753529</v>
      </c>
      <c r="X17" s="23">
        <f t="shared" si="1"/>
        <v>5.3998000832231909</v>
      </c>
      <c r="Y17" s="23">
        <f t="shared" ref="Y17:Z59" si="4">LN(M17)</f>
        <v>5.3992217621753529</v>
      </c>
      <c r="Z17" s="23">
        <f t="shared" si="4"/>
        <v>5.3992217621753529</v>
      </c>
    </row>
    <row r="18" spans="5:26" ht="15">
      <c r="E18" s="16">
        <v>1972</v>
      </c>
      <c r="F18" s="17">
        <v>236.64832096144977</v>
      </c>
      <c r="G18" s="17"/>
      <c r="H18" s="17"/>
      <c r="I18" s="17"/>
      <c r="J18" s="17"/>
      <c r="K18" s="17"/>
      <c r="L18" s="17">
        <f t="shared" ref="L18:L39" si="5">L17*1.033</f>
        <v>228.53490420770999</v>
      </c>
      <c r="M18" s="17">
        <f t="shared" si="2"/>
        <v>228.53490420770999</v>
      </c>
      <c r="N18" s="17">
        <f t="shared" ref="N18:N59" si="6">N17*1.033</f>
        <v>228.53490420770999</v>
      </c>
      <c r="O18" s="16"/>
      <c r="P18" s="16"/>
      <c r="T18" s="22">
        <f t="shared" si="0"/>
        <v>5.4665751612983522</v>
      </c>
      <c r="U18" s="16"/>
      <c r="V18" s="16"/>
      <c r="W18" s="23">
        <f t="shared" si="3"/>
        <v>5.4316889523128546</v>
      </c>
      <c r="X18" s="23">
        <f t="shared" si="1"/>
        <v>5.4665751612983522</v>
      </c>
      <c r="Y18" s="23">
        <f t="shared" si="4"/>
        <v>5.4316889523128546</v>
      </c>
      <c r="Z18" s="23">
        <f t="shared" si="4"/>
        <v>5.4316889523128546</v>
      </c>
    </row>
    <row r="19" spans="5:26" ht="15">
      <c r="E19" s="16">
        <v>1973</v>
      </c>
      <c r="F19" s="17">
        <v>253.54970261939039</v>
      </c>
      <c r="G19" s="17"/>
      <c r="H19" s="17"/>
      <c r="I19" s="17"/>
      <c r="J19" s="17"/>
      <c r="K19" s="17"/>
      <c r="L19" s="17">
        <f t="shared" si="5"/>
        <v>236.07655604656441</v>
      </c>
      <c r="M19" s="17">
        <f t="shared" si="2"/>
        <v>236.07655604656441</v>
      </c>
      <c r="N19" s="17">
        <f t="shared" si="6"/>
        <v>236.07655604656441</v>
      </c>
      <c r="O19" s="16"/>
      <c r="P19" s="16"/>
      <c r="T19" s="22">
        <f t="shared" si="0"/>
        <v>5.5355598693726238</v>
      </c>
      <c r="U19" s="16"/>
      <c r="V19" s="16"/>
      <c r="W19" s="23">
        <f t="shared" si="3"/>
        <v>5.4641561424503555</v>
      </c>
      <c r="X19" s="23">
        <f t="shared" si="1"/>
        <v>5.5355598693726238</v>
      </c>
      <c r="Y19" s="23">
        <f t="shared" si="4"/>
        <v>5.4641561424503555</v>
      </c>
      <c r="Z19" s="23">
        <f t="shared" si="4"/>
        <v>5.4641561424503555</v>
      </c>
    </row>
    <row r="20" spans="5:26" ht="15">
      <c r="E20" s="16">
        <v>1974</v>
      </c>
      <c r="F20" s="17">
        <v>245.7076029775863</v>
      </c>
      <c r="G20" s="17"/>
      <c r="H20" s="17"/>
      <c r="I20" s="17"/>
      <c r="J20" s="17"/>
      <c r="K20" s="17"/>
      <c r="L20" s="17">
        <f t="shared" si="5"/>
        <v>243.86708239610101</v>
      </c>
      <c r="M20" s="17">
        <f t="shared" si="2"/>
        <v>243.86708239610101</v>
      </c>
      <c r="N20" s="17">
        <f t="shared" si="6"/>
        <v>243.86708239610101</v>
      </c>
      <c r="O20" s="16"/>
      <c r="P20" s="16"/>
      <c r="T20" s="22">
        <f t="shared" si="0"/>
        <v>5.5041422231980937</v>
      </c>
      <c r="U20" s="16"/>
      <c r="V20" s="16"/>
      <c r="W20" s="23">
        <f t="shared" si="3"/>
        <v>5.4966233325878573</v>
      </c>
      <c r="X20" s="23">
        <f t="shared" si="1"/>
        <v>5.5041422231980937</v>
      </c>
      <c r="Y20" s="23">
        <f t="shared" si="4"/>
        <v>5.4966233325878573</v>
      </c>
      <c r="Z20" s="23">
        <f t="shared" si="4"/>
        <v>5.4966233325878573</v>
      </c>
    </row>
    <row r="21" spans="5:26" ht="15">
      <c r="E21" s="16">
        <v>1975</v>
      </c>
      <c r="F21" s="17">
        <v>249.28048622659588</v>
      </c>
      <c r="G21" s="17"/>
      <c r="H21" s="17"/>
      <c r="I21" s="17"/>
      <c r="J21" s="17"/>
      <c r="K21" s="17"/>
      <c r="L21" s="17">
        <f t="shared" si="5"/>
        <v>251.91469611517232</v>
      </c>
      <c r="M21" s="17">
        <f t="shared" si="2"/>
        <v>251.91469611517232</v>
      </c>
      <c r="N21" s="17">
        <f t="shared" si="6"/>
        <v>251.91469611517232</v>
      </c>
      <c r="O21" s="16"/>
      <c r="P21" s="16"/>
      <c r="T21" s="22">
        <f t="shared" si="0"/>
        <v>5.5185787132043735</v>
      </c>
      <c r="U21" s="16"/>
      <c r="V21" s="16"/>
      <c r="W21" s="23">
        <f>LN(L21)</f>
        <v>5.5290905227253591</v>
      </c>
      <c r="X21" s="23">
        <f t="shared" si="1"/>
        <v>5.5185787132043735</v>
      </c>
      <c r="Y21" s="23">
        <f t="shared" si="4"/>
        <v>5.5290905227253591</v>
      </c>
      <c r="Z21" s="23">
        <f t="shared" si="4"/>
        <v>5.5290905227253591</v>
      </c>
    </row>
    <row r="22" spans="5:26" ht="15">
      <c r="E22" s="16">
        <v>1976</v>
      </c>
      <c r="F22" s="17">
        <v>257.27940143835229</v>
      </c>
      <c r="G22" s="17"/>
      <c r="H22" s="17"/>
      <c r="I22" s="17"/>
      <c r="J22" s="17"/>
      <c r="K22" s="17"/>
      <c r="L22" s="17">
        <f t="shared" si="5"/>
        <v>260.22788108697296</v>
      </c>
      <c r="M22" s="17">
        <f t="shared" si="2"/>
        <v>260.22788108697296</v>
      </c>
      <c r="N22" s="17">
        <f t="shared" si="6"/>
        <v>260.22788108697296</v>
      </c>
      <c r="O22" s="16"/>
      <c r="P22" s="16"/>
      <c r="T22" s="22">
        <f t="shared" si="0"/>
        <v>5.5501626594889535</v>
      </c>
      <c r="U22" s="16"/>
      <c r="V22" s="16"/>
      <c r="W22" s="23">
        <f t="shared" ref="W22:W59" si="7">LN(L22)</f>
        <v>5.5615577128628599</v>
      </c>
      <c r="X22" s="23">
        <f t="shared" si="1"/>
        <v>5.5501626594889535</v>
      </c>
      <c r="Y22" s="23">
        <f t="shared" si="4"/>
        <v>5.5615577128628599</v>
      </c>
      <c r="Z22" s="23">
        <f t="shared" si="4"/>
        <v>5.5615577128628599</v>
      </c>
    </row>
    <row r="23" spans="5:26" ht="15">
      <c r="E23" s="16">
        <v>1977</v>
      </c>
      <c r="F23" s="17">
        <v>265.99907698275149</v>
      </c>
      <c r="G23" s="17"/>
      <c r="H23" s="17"/>
      <c r="I23" s="17"/>
      <c r="J23" s="17"/>
      <c r="K23" s="17"/>
      <c r="L23" s="17">
        <f t="shared" si="5"/>
        <v>268.81540116284305</v>
      </c>
      <c r="M23" s="17">
        <f t="shared" si="2"/>
        <v>268.81540116284305</v>
      </c>
      <c r="N23" s="17">
        <f t="shared" si="6"/>
        <v>268.81540116284305</v>
      </c>
      <c r="O23" s="16"/>
      <c r="P23" s="16"/>
      <c r="T23" s="22">
        <f t="shared" si="0"/>
        <v>5.5834928387860225</v>
      </c>
      <c r="U23" s="16"/>
      <c r="V23" s="16"/>
      <c r="W23" s="23">
        <f t="shared" si="7"/>
        <v>5.5940249030003617</v>
      </c>
      <c r="X23" s="23">
        <f t="shared" si="1"/>
        <v>5.5834928387860225</v>
      </c>
      <c r="Y23" s="23">
        <f t="shared" si="4"/>
        <v>5.5940249030003617</v>
      </c>
      <c r="Z23" s="23">
        <f t="shared" si="4"/>
        <v>5.5940249030003617</v>
      </c>
    </row>
    <row r="24" spans="5:26" ht="15">
      <c r="E24" s="16">
        <v>1978</v>
      </c>
      <c r="F24" s="17">
        <v>277.49995389159534</v>
      </c>
      <c r="G24" s="17"/>
      <c r="H24" s="17"/>
      <c r="I24" s="17"/>
      <c r="J24" s="17"/>
      <c r="K24" s="17"/>
      <c r="L24" s="17">
        <f t="shared" si="5"/>
        <v>277.68630940121682</v>
      </c>
      <c r="M24" s="17">
        <f t="shared" si="2"/>
        <v>277.68630940121682</v>
      </c>
      <c r="N24" s="17">
        <f t="shared" si="6"/>
        <v>277.68630940121682</v>
      </c>
      <c r="O24" s="16"/>
      <c r="P24" s="16"/>
      <c r="T24" s="22">
        <f t="shared" si="0"/>
        <v>5.6258207670300626</v>
      </c>
      <c r="U24" s="16"/>
      <c r="V24" s="16"/>
      <c r="W24" s="23">
        <f t="shared" si="7"/>
        <v>5.6264920931378626</v>
      </c>
      <c r="X24" s="23">
        <f t="shared" si="1"/>
        <v>5.6258207670300626</v>
      </c>
      <c r="Y24" s="23">
        <f t="shared" si="4"/>
        <v>5.6264920931378626</v>
      </c>
      <c r="Z24" s="23">
        <f t="shared" si="4"/>
        <v>5.6264920931378626</v>
      </c>
    </row>
    <row r="25" spans="5:26" ht="15">
      <c r="E25" s="16">
        <v>1979</v>
      </c>
      <c r="F25" s="17">
        <v>290.26263919428601</v>
      </c>
      <c r="G25" s="17"/>
      <c r="H25" s="17"/>
      <c r="I25" s="17"/>
      <c r="J25" s="17"/>
      <c r="K25" s="17"/>
      <c r="L25" s="17">
        <f t="shared" si="5"/>
        <v>286.84995761145694</v>
      </c>
      <c r="M25" s="17">
        <f t="shared" si="2"/>
        <v>286.84995761145694</v>
      </c>
      <c r="N25" s="17">
        <f t="shared" si="6"/>
        <v>286.84995761145694</v>
      </c>
      <c r="O25" s="16"/>
      <c r="P25" s="16"/>
      <c r="T25" s="22">
        <f t="shared" si="0"/>
        <v>5.6707861655189191</v>
      </c>
      <c r="U25" s="16"/>
      <c r="V25" s="16"/>
      <c r="W25" s="23">
        <f t="shared" si="7"/>
        <v>5.6589592832753643</v>
      </c>
      <c r="X25" s="23">
        <f t="shared" si="1"/>
        <v>5.6707861655189191</v>
      </c>
      <c r="Y25" s="23">
        <f t="shared" si="4"/>
        <v>5.6589592832753643</v>
      </c>
      <c r="Z25" s="23">
        <f t="shared" si="4"/>
        <v>5.6589592832753643</v>
      </c>
    </row>
    <row r="26" spans="5:26" ht="15">
      <c r="E26" s="16">
        <v>1980</v>
      </c>
      <c r="F26" s="17">
        <v>296.11040145948516</v>
      </c>
      <c r="G26" s="17"/>
      <c r="H26" s="17"/>
      <c r="I26" s="18">
        <v>5.6863578052660201E-2</v>
      </c>
      <c r="J26" s="19"/>
      <c r="K26" s="17"/>
      <c r="L26" s="17">
        <f t="shared" si="5"/>
        <v>296.31600621263499</v>
      </c>
      <c r="M26" s="17">
        <f t="shared" si="2"/>
        <v>296.31600621263499</v>
      </c>
      <c r="N26" s="17">
        <f t="shared" si="6"/>
        <v>296.31600621263499</v>
      </c>
      <c r="O26" s="16"/>
      <c r="P26" s="16"/>
      <c r="Q26" s="14">
        <v>0.02</v>
      </c>
      <c r="R26" s="14">
        <v>0.04</v>
      </c>
      <c r="T26" s="22">
        <f t="shared" si="0"/>
        <v>5.6907323626887587</v>
      </c>
      <c r="U26" s="16"/>
      <c r="V26" s="16"/>
      <c r="W26" s="23">
        <f t="shared" si="7"/>
        <v>5.6914264734128652</v>
      </c>
      <c r="X26" s="23">
        <f t="shared" si="1"/>
        <v>5.6907323626887587</v>
      </c>
      <c r="Y26" s="23">
        <f t="shared" si="4"/>
        <v>5.6914264734128652</v>
      </c>
      <c r="Z26" s="23">
        <f t="shared" si="4"/>
        <v>5.6914264734128652</v>
      </c>
    </row>
    <row r="27" spans="5:26" ht="15">
      <c r="E27" s="16">
        <v>1981</v>
      </c>
      <c r="F27" s="17">
        <v>306.20777900760385</v>
      </c>
      <c r="G27" s="17"/>
      <c r="H27" s="17"/>
      <c r="I27" s="18">
        <v>4.70366114005338E-2</v>
      </c>
      <c r="J27" s="19"/>
      <c r="K27" s="17"/>
      <c r="L27" s="17">
        <f t="shared" si="5"/>
        <v>306.09443441765194</v>
      </c>
      <c r="M27" s="17">
        <f t="shared" si="2"/>
        <v>306.09443441765194</v>
      </c>
      <c r="N27" s="17">
        <f t="shared" si="6"/>
        <v>306.09443441765194</v>
      </c>
      <c r="O27" s="16"/>
      <c r="P27" s="16"/>
      <c r="Q27" s="14">
        <v>0.02</v>
      </c>
      <c r="R27" s="14">
        <v>0.04</v>
      </c>
      <c r="T27" s="22">
        <f t="shared" si="0"/>
        <v>5.7242638878897907</v>
      </c>
      <c r="U27" s="16"/>
      <c r="V27" s="16"/>
      <c r="W27" s="23">
        <f t="shared" si="7"/>
        <v>5.723893663550367</v>
      </c>
      <c r="X27" s="23">
        <f t="shared" si="1"/>
        <v>5.7242638878897907</v>
      </c>
      <c r="Y27" s="23">
        <f t="shared" si="4"/>
        <v>5.723893663550367</v>
      </c>
      <c r="Z27" s="23">
        <f t="shared" si="4"/>
        <v>5.723893663550367</v>
      </c>
    </row>
    <row r="28" spans="5:26" ht="15">
      <c r="E28" s="16">
        <v>1982</v>
      </c>
      <c r="F28" s="17">
        <v>314.40659609349791</v>
      </c>
      <c r="G28" s="17"/>
      <c r="H28" s="17"/>
      <c r="I28" s="18">
        <v>2.9656844332391099E-2</v>
      </c>
      <c r="J28" s="19"/>
      <c r="K28" s="17"/>
      <c r="L28" s="17">
        <f t="shared" si="5"/>
        <v>316.19555075343442</v>
      </c>
      <c r="M28" s="17">
        <f t="shared" si="2"/>
        <v>316.19555075343442</v>
      </c>
      <c r="N28" s="17">
        <f t="shared" si="6"/>
        <v>316.19555075343442</v>
      </c>
      <c r="O28" s="16"/>
      <c r="P28" s="16"/>
      <c r="Q28" s="14">
        <v>0.02</v>
      </c>
      <c r="R28" s="14">
        <v>0.04</v>
      </c>
      <c r="T28" s="22">
        <f t="shared" si="0"/>
        <v>5.7506870402761265</v>
      </c>
      <c r="U28" s="16"/>
      <c r="V28" s="16"/>
      <c r="W28" s="23">
        <f t="shared" si="7"/>
        <v>5.7563608536878688</v>
      </c>
      <c r="X28" s="23">
        <f t="shared" si="1"/>
        <v>5.7506870402761265</v>
      </c>
      <c r="Y28" s="23">
        <f t="shared" si="4"/>
        <v>5.7563608536878688</v>
      </c>
      <c r="Z28" s="23">
        <f t="shared" si="4"/>
        <v>5.7563608536878688</v>
      </c>
    </row>
    <row r="29" spans="5:26" ht="15">
      <c r="E29" s="16">
        <v>1983</v>
      </c>
      <c r="F29" s="17">
        <v>321.82896761489809</v>
      </c>
      <c r="G29" s="17"/>
      <c r="H29" s="17"/>
      <c r="I29" s="18">
        <v>2.4868418586199401E-2</v>
      </c>
      <c r="J29" s="19"/>
      <c r="K29" s="17"/>
      <c r="L29" s="17">
        <f t="shared" si="5"/>
        <v>326.63000392829775</v>
      </c>
      <c r="M29" s="17">
        <f t="shared" si="2"/>
        <v>326.63000392829775</v>
      </c>
      <c r="N29" s="17">
        <f t="shared" si="6"/>
        <v>326.63000392829775</v>
      </c>
      <c r="O29" s="16"/>
      <c r="P29" s="16"/>
      <c r="Q29" s="14">
        <v>0.02</v>
      </c>
      <c r="R29" s="14">
        <v>0.04</v>
      </c>
      <c r="T29" s="22">
        <f t="shared" si="0"/>
        <v>5.7740202479553648</v>
      </c>
      <c r="U29" s="16"/>
      <c r="V29" s="16"/>
      <c r="W29" s="23">
        <f t="shared" si="7"/>
        <v>5.7888280438253696</v>
      </c>
      <c r="X29" s="23">
        <f t="shared" si="1"/>
        <v>5.7740202479553648</v>
      </c>
      <c r="Y29" s="23">
        <f t="shared" si="4"/>
        <v>5.7888280438253696</v>
      </c>
      <c r="Z29" s="23">
        <f t="shared" si="4"/>
        <v>5.7888280438253696</v>
      </c>
    </row>
    <row r="30" spans="5:26" ht="15">
      <c r="E30" s="16">
        <v>1984</v>
      </c>
      <c r="F30" s="17">
        <v>334.0689727204873</v>
      </c>
      <c r="G30" s="17"/>
      <c r="H30" s="17"/>
      <c r="I30" s="18">
        <v>2.8437682938715798E-2</v>
      </c>
      <c r="J30" s="19"/>
      <c r="K30" s="17"/>
      <c r="L30" s="17">
        <f t="shared" si="5"/>
        <v>337.40879405793157</v>
      </c>
      <c r="M30" s="17">
        <f t="shared" si="2"/>
        <v>337.40879405793157</v>
      </c>
      <c r="N30" s="17">
        <f t="shared" si="6"/>
        <v>337.40879405793157</v>
      </c>
      <c r="O30" s="16"/>
      <c r="P30" s="16"/>
      <c r="Q30" s="14">
        <v>0.02</v>
      </c>
      <c r="R30" s="14">
        <v>0.04</v>
      </c>
      <c r="T30" s="22">
        <f t="shared" si="0"/>
        <v>5.8113474768086064</v>
      </c>
      <c r="U30" s="16"/>
      <c r="V30" s="16"/>
      <c r="W30" s="23">
        <f t="shared" si="7"/>
        <v>5.8212952339628714</v>
      </c>
      <c r="X30" s="23">
        <f t="shared" si="1"/>
        <v>5.8113474768086064</v>
      </c>
      <c r="Y30" s="23">
        <f t="shared" si="4"/>
        <v>5.8212952339628714</v>
      </c>
      <c r="Z30" s="23">
        <f t="shared" si="4"/>
        <v>5.8212952339628714</v>
      </c>
    </row>
    <row r="31" spans="5:26" ht="15">
      <c r="E31" s="16">
        <v>1985</v>
      </c>
      <c r="F31" s="17">
        <v>353.06163310237702</v>
      </c>
      <c r="G31" s="17"/>
      <c r="H31" s="17"/>
      <c r="I31" s="18">
        <v>2.6378680553034099E-2</v>
      </c>
      <c r="J31" s="19"/>
      <c r="K31" s="17"/>
      <c r="L31" s="17">
        <f t="shared" si="5"/>
        <v>348.54328426184327</v>
      </c>
      <c r="M31" s="17">
        <f t="shared" si="2"/>
        <v>348.54328426184327</v>
      </c>
      <c r="N31" s="17">
        <f t="shared" si="6"/>
        <v>348.54328426184327</v>
      </c>
      <c r="O31" s="16"/>
      <c r="P31" s="16"/>
      <c r="Q31" s="14">
        <v>0.02</v>
      </c>
      <c r="R31" s="14">
        <v>0.04</v>
      </c>
      <c r="T31" s="22">
        <f t="shared" si="0"/>
        <v>5.8666426397165665</v>
      </c>
      <c r="U31" s="16"/>
      <c r="V31" s="16"/>
      <c r="W31" s="23">
        <f t="shared" si="7"/>
        <v>5.8537624241003732</v>
      </c>
      <c r="X31" s="23">
        <f t="shared" si="1"/>
        <v>5.8666426397165665</v>
      </c>
      <c r="Y31" s="23">
        <f t="shared" si="4"/>
        <v>5.8537624241003732</v>
      </c>
      <c r="Z31" s="23">
        <f t="shared" si="4"/>
        <v>5.8537624241003732</v>
      </c>
    </row>
    <row r="32" spans="5:26" ht="15">
      <c r="E32" s="16">
        <v>1986</v>
      </c>
      <c r="F32" s="17">
        <v>360.85169772659941</v>
      </c>
      <c r="G32" s="17"/>
      <c r="H32" s="17"/>
      <c r="I32" s="18">
        <v>1.78359968423705E-2</v>
      </c>
      <c r="J32" s="18">
        <v>4.9613250000000005E-2</v>
      </c>
      <c r="K32" s="17"/>
      <c r="L32" s="17">
        <f t="shared" si="5"/>
        <v>360.04521264248405</v>
      </c>
      <c r="M32" s="17">
        <f t="shared" si="2"/>
        <v>360.04521264248405</v>
      </c>
      <c r="N32" s="17">
        <f t="shared" si="6"/>
        <v>360.04521264248405</v>
      </c>
      <c r="O32" s="16"/>
      <c r="P32" s="16"/>
      <c r="Q32" s="14">
        <v>0.02</v>
      </c>
      <c r="R32" s="14">
        <v>0.04</v>
      </c>
      <c r="T32" s="22">
        <f t="shared" si="0"/>
        <v>5.8884670643058827</v>
      </c>
      <c r="U32" s="16"/>
      <c r="V32" s="16"/>
      <c r="W32" s="23">
        <f t="shared" si="7"/>
        <v>5.8862296142378741</v>
      </c>
      <c r="X32" s="23">
        <f t="shared" si="1"/>
        <v>5.8884670643058827</v>
      </c>
      <c r="Y32" s="23">
        <f t="shared" si="4"/>
        <v>5.8862296142378741</v>
      </c>
      <c r="Z32" s="23">
        <f t="shared" si="4"/>
        <v>5.8862296142378741</v>
      </c>
    </row>
    <row r="33" spans="1:26" ht="15">
      <c r="E33" s="16">
        <v>1987</v>
      </c>
      <c r="F33" s="17">
        <v>373.83029790880795</v>
      </c>
      <c r="G33" s="17"/>
      <c r="H33" s="17"/>
      <c r="I33" s="18">
        <v>1.3943129130708901E-2</v>
      </c>
      <c r="J33" s="18">
        <v>3.668791666666666E-2</v>
      </c>
      <c r="K33" s="17"/>
      <c r="L33" s="17">
        <f t="shared" si="5"/>
        <v>371.92670465968598</v>
      </c>
      <c r="M33" s="17">
        <f t="shared" si="2"/>
        <v>371.92670465968598</v>
      </c>
      <c r="N33" s="17">
        <f t="shared" si="6"/>
        <v>371.92670465968598</v>
      </c>
      <c r="O33" s="16"/>
      <c r="P33" s="16"/>
      <c r="Q33" s="14">
        <v>0.02</v>
      </c>
      <c r="R33" s="14">
        <v>0.04</v>
      </c>
      <c r="T33" s="22">
        <f t="shared" si="0"/>
        <v>5.9238019455324151</v>
      </c>
      <c r="U33" s="16"/>
      <c r="V33" s="16"/>
      <c r="W33" s="23">
        <f t="shared" si="7"/>
        <v>5.9186968043753758</v>
      </c>
      <c r="X33" s="23">
        <f t="shared" si="1"/>
        <v>5.9238019455324151</v>
      </c>
      <c r="Y33" s="23">
        <f t="shared" si="4"/>
        <v>5.9186968043753758</v>
      </c>
      <c r="Z33" s="23">
        <f t="shared" si="4"/>
        <v>5.9186968043753758</v>
      </c>
    </row>
    <row r="34" spans="1:26" ht="15">
      <c r="E34" s="16">
        <v>1988</v>
      </c>
      <c r="F34" s="17">
        <v>398.84155743702001</v>
      </c>
      <c r="G34" s="17"/>
      <c r="H34" s="17"/>
      <c r="I34" s="18">
        <v>1.0298392325953601E-2</v>
      </c>
      <c r="J34" s="18">
        <v>3.8347833333333338E-2</v>
      </c>
      <c r="K34" s="17"/>
      <c r="L34" s="17">
        <f t="shared" si="5"/>
        <v>384.20028591345562</v>
      </c>
      <c r="M34" s="17">
        <f t="shared" si="2"/>
        <v>384.20028591345562</v>
      </c>
      <c r="N34" s="17">
        <f t="shared" si="6"/>
        <v>384.20028591345562</v>
      </c>
      <c r="O34" s="16"/>
      <c r="P34" s="16"/>
      <c r="Q34" s="14">
        <v>0.02</v>
      </c>
      <c r="R34" s="14">
        <v>0.04</v>
      </c>
      <c r="T34" s="22">
        <f t="shared" si="0"/>
        <v>5.9885642388697766</v>
      </c>
      <c r="U34" s="16"/>
      <c r="V34" s="16"/>
      <c r="W34" s="23">
        <f t="shared" si="7"/>
        <v>5.9511639945128767</v>
      </c>
      <c r="X34" s="23">
        <f t="shared" si="1"/>
        <v>5.9885642388697766</v>
      </c>
      <c r="Y34" s="23">
        <f t="shared" si="4"/>
        <v>5.9511639945128767</v>
      </c>
      <c r="Z34" s="23">
        <f t="shared" si="4"/>
        <v>5.9511639945128767</v>
      </c>
    </row>
    <row r="35" spans="1:26" ht="15">
      <c r="E35" s="16">
        <v>1989</v>
      </c>
      <c r="F35" s="17">
        <v>418.54295261607837</v>
      </c>
      <c r="G35" s="17"/>
      <c r="H35" s="17"/>
      <c r="I35" s="18">
        <v>2.53446216890401E-2</v>
      </c>
      <c r="J35" s="18">
        <v>5.1170975E-2</v>
      </c>
      <c r="K35" s="17"/>
      <c r="L35" s="17">
        <f t="shared" si="5"/>
        <v>396.8788953485996</v>
      </c>
      <c r="M35" s="17">
        <f t="shared" si="2"/>
        <v>396.8788953485996</v>
      </c>
      <c r="N35" s="17">
        <f t="shared" si="6"/>
        <v>396.8788953485996</v>
      </c>
      <c r="O35" s="16"/>
      <c r="P35" s="16"/>
      <c r="Q35" s="14">
        <v>0.02</v>
      </c>
      <c r="R35" s="14">
        <v>0.04</v>
      </c>
      <c r="T35" s="22">
        <f t="shared" si="0"/>
        <v>6.0367795193489204</v>
      </c>
      <c r="U35" s="16"/>
      <c r="V35" s="16"/>
      <c r="W35" s="23">
        <f t="shared" si="7"/>
        <v>5.9836311846503785</v>
      </c>
      <c r="X35" s="23">
        <f t="shared" si="1"/>
        <v>6.0367795193489204</v>
      </c>
      <c r="Y35" s="23">
        <f t="shared" si="4"/>
        <v>5.9836311846503785</v>
      </c>
      <c r="Z35" s="23">
        <f t="shared" si="4"/>
        <v>5.9836311846503785</v>
      </c>
    </row>
    <row r="36" spans="1:26" ht="15">
      <c r="E36" s="16">
        <v>1990</v>
      </c>
      <c r="F36" s="17">
        <v>440.36000464988302</v>
      </c>
      <c r="G36" s="17"/>
      <c r="H36" s="17"/>
      <c r="I36" s="18">
        <v>2.5844529077897704E-2</v>
      </c>
      <c r="J36" s="18">
        <v>7.3978975000000002E-2</v>
      </c>
      <c r="K36" s="17"/>
      <c r="L36" s="17">
        <f t="shared" si="5"/>
        <v>409.97589889510334</v>
      </c>
      <c r="M36" s="17">
        <f t="shared" si="2"/>
        <v>409.97589889510334</v>
      </c>
      <c r="N36" s="17">
        <f t="shared" si="6"/>
        <v>409.97589889510334</v>
      </c>
      <c r="O36" s="16"/>
      <c r="P36" s="16"/>
      <c r="Q36" s="14">
        <v>0.02</v>
      </c>
      <c r="R36" s="14">
        <v>0.04</v>
      </c>
      <c r="T36" s="22">
        <f t="shared" si="0"/>
        <v>6.0875925847614791</v>
      </c>
      <c r="U36" s="16"/>
      <c r="V36" s="16"/>
      <c r="W36" s="23">
        <f t="shared" si="7"/>
        <v>6.0160983747878793</v>
      </c>
      <c r="X36" s="23">
        <f t="shared" si="1"/>
        <v>6.0875925847614791</v>
      </c>
      <c r="Y36" s="23">
        <f t="shared" si="4"/>
        <v>6.0160983747878793</v>
      </c>
      <c r="Z36" s="23">
        <f t="shared" si="4"/>
        <v>6.0160983747878793</v>
      </c>
    </row>
    <row r="37" spans="1:26" ht="15">
      <c r="A37" s="13" t="s">
        <v>42</v>
      </c>
      <c r="B37" s="13" t="s">
        <v>15</v>
      </c>
      <c r="C37" s="13" t="s">
        <v>44</v>
      </c>
      <c r="E37" s="16">
        <v>1991</v>
      </c>
      <c r="F37" s="17">
        <v>453.58914419630554</v>
      </c>
      <c r="G37" s="17"/>
      <c r="H37" s="17"/>
      <c r="I37" s="18">
        <v>2.7585368919730402E-2</v>
      </c>
      <c r="J37" s="18">
        <v>7.5253400000000012E-2</v>
      </c>
      <c r="K37" s="17"/>
      <c r="L37" s="17">
        <f t="shared" si="5"/>
        <v>423.50510355864174</v>
      </c>
      <c r="M37" s="17">
        <f t="shared" si="2"/>
        <v>423.50510355864174</v>
      </c>
      <c r="N37" s="17">
        <f t="shared" si="6"/>
        <v>423.50510355864174</v>
      </c>
      <c r="O37" s="16"/>
      <c r="P37" s="16"/>
      <c r="Q37" s="14">
        <v>0.02</v>
      </c>
      <c r="R37" s="14">
        <v>0.04</v>
      </c>
      <c r="T37" s="22">
        <f t="shared" si="0"/>
        <v>6.1171918195793271</v>
      </c>
      <c r="U37" s="16"/>
      <c r="V37" s="16"/>
      <c r="W37" s="23">
        <f t="shared" si="7"/>
        <v>6.0485655649253811</v>
      </c>
      <c r="X37" s="23">
        <f t="shared" si="1"/>
        <v>6.1171918195793271</v>
      </c>
      <c r="Y37" s="23">
        <f t="shared" si="4"/>
        <v>6.0485655649253811</v>
      </c>
      <c r="Z37" s="23">
        <f t="shared" si="4"/>
        <v>6.0485655649253811</v>
      </c>
    </row>
    <row r="38" spans="1:26" ht="15">
      <c r="A38" s="21">
        <v>1.0179</v>
      </c>
      <c r="B38" s="21">
        <v>0.94079999999999997</v>
      </c>
      <c r="C38" s="21">
        <v>0.83550000000000002</v>
      </c>
      <c r="E38" s="16">
        <v>1992</v>
      </c>
      <c r="F38" s="17">
        <v>456.17038401604452</v>
      </c>
      <c r="G38" s="17">
        <v>456.17038401604452</v>
      </c>
      <c r="H38" s="17"/>
      <c r="I38" s="18">
        <v>2.4291363630255698E-2</v>
      </c>
      <c r="J38" s="18">
        <v>4.6598141666666669E-2</v>
      </c>
      <c r="K38" s="17"/>
      <c r="L38" s="17">
        <f t="shared" si="5"/>
        <v>437.48077197607688</v>
      </c>
      <c r="M38" s="17">
        <f t="shared" si="2"/>
        <v>437.48077197607688</v>
      </c>
      <c r="N38" s="17">
        <f t="shared" si="6"/>
        <v>437.48077197607688</v>
      </c>
      <c r="O38" s="16"/>
      <c r="P38" s="16"/>
      <c r="Q38" s="14">
        <v>0.02</v>
      </c>
      <c r="R38" s="14">
        <v>0.04</v>
      </c>
      <c r="T38" s="22">
        <f t="shared" si="0"/>
        <v>6.1228663888829162</v>
      </c>
      <c r="U38" s="22"/>
      <c r="V38" s="16"/>
      <c r="W38" s="23">
        <f t="shared" si="7"/>
        <v>6.0810327550628829</v>
      </c>
      <c r="X38" s="23">
        <f t="shared" si="1"/>
        <v>6.1228663888829162</v>
      </c>
      <c r="Y38" s="23">
        <f t="shared" si="4"/>
        <v>6.0810327550628829</v>
      </c>
      <c r="Z38" s="23">
        <f t="shared" si="4"/>
        <v>6.0810327550628829</v>
      </c>
    </row>
    <row r="39" spans="1:26" ht="15">
      <c r="A39" s="21">
        <v>1.0069999999999999</v>
      </c>
      <c r="B39" s="21">
        <v>0.9</v>
      </c>
      <c r="C39" s="21">
        <v>0.93330000000000002</v>
      </c>
      <c r="E39" s="16">
        <v>1993</v>
      </c>
      <c r="F39" s="17">
        <v>455.82426911795835</v>
      </c>
      <c r="G39" s="17">
        <v>455.82426911795835</v>
      </c>
      <c r="H39" s="17"/>
      <c r="I39" s="18">
        <v>1.45552120348427E-2</v>
      </c>
      <c r="J39" s="18">
        <v>3.0593525E-2</v>
      </c>
      <c r="K39" s="17"/>
      <c r="L39" s="17">
        <f t="shared" si="5"/>
        <v>451.91763745128736</v>
      </c>
      <c r="M39" s="17">
        <f>L39</f>
        <v>451.91763745128736</v>
      </c>
      <c r="N39" s="17">
        <f t="shared" si="6"/>
        <v>451.91763745128736</v>
      </c>
      <c r="O39" s="16"/>
      <c r="P39" s="16"/>
      <c r="Q39" s="14">
        <v>0.02</v>
      </c>
      <c r="R39" s="14">
        <v>0.04</v>
      </c>
      <c r="T39" s="22">
        <f t="shared" si="0"/>
        <v>6.1221073604971377</v>
      </c>
      <c r="U39" s="22"/>
      <c r="V39" s="16"/>
      <c r="W39" s="23">
        <f t="shared" si="7"/>
        <v>6.1134999452003838</v>
      </c>
      <c r="X39" s="23">
        <f t="shared" si="1"/>
        <v>6.1221073604971377</v>
      </c>
      <c r="Y39" s="23">
        <f t="shared" si="4"/>
        <v>6.1134999452003838</v>
      </c>
      <c r="Z39" s="23">
        <f t="shared" si="4"/>
        <v>6.1134999452003838</v>
      </c>
    </row>
    <row r="40" spans="1:26" ht="15">
      <c r="A40" s="16"/>
      <c r="B40" s="16"/>
      <c r="C40" s="21">
        <v>0.95120000000000005</v>
      </c>
      <c r="D40" s="16">
        <v>0</v>
      </c>
      <c r="E40" s="16">
        <v>1994</v>
      </c>
      <c r="F40" s="17">
        <v>458.21336152562139</v>
      </c>
      <c r="G40" s="17">
        <v>458.21336152562139</v>
      </c>
      <c r="H40" s="17"/>
      <c r="I40" s="18">
        <v>8.8263898961209297E-3</v>
      </c>
      <c r="J40" s="18">
        <v>2.1957100000000004E-2</v>
      </c>
      <c r="K40" s="17"/>
      <c r="L40" s="17">
        <f>L39*O40</f>
        <v>460.0069631616654</v>
      </c>
      <c r="M40" s="17">
        <f>P40*L40</f>
        <v>432.77455094249478</v>
      </c>
      <c r="N40" s="17">
        <f t="shared" si="6"/>
        <v>466.83091948717981</v>
      </c>
      <c r="O40" s="20">
        <f t="shared" ref="O40:O60" si="8">($A$38*(1-(D40/20)))+($A$39*(D40/20))</f>
        <v>1.0179</v>
      </c>
      <c r="P40" s="20">
        <f t="shared" ref="P40:P60" si="9">($B$38*(1-(D40/20)))+($B$39*(D40/20))</f>
        <v>0.94079999999999997</v>
      </c>
      <c r="Q40" s="14">
        <f>(((20-D40)/20)*$C$38+(D40/20)*$C$39)^0.05-1</f>
        <v>-8.9459909064454335E-3</v>
      </c>
      <c r="R40" s="14">
        <v>0</v>
      </c>
      <c r="S40" s="15"/>
      <c r="T40" s="22">
        <f t="shared" si="0"/>
        <v>6.127334930496934</v>
      </c>
      <c r="U40" s="22"/>
      <c r="V40" s="16"/>
      <c r="W40" s="23">
        <f t="shared" si="7"/>
        <v>6.131241626676541</v>
      </c>
      <c r="X40" s="23">
        <f t="shared" si="1"/>
        <v>6.127334930496934</v>
      </c>
      <c r="Y40" s="23">
        <f t="shared" si="4"/>
        <v>6.0702169248387667</v>
      </c>
      <c r="Z40" s="23">
        <f t="shared" si="4"/>
        <v>6.1459671353378855</v>
      </c>
    </row>
    <row r="41" spans="1:26" ht="15">
      <c r="D41" s="16">
        <v>1</v>
      </c>
      <c r="E41" s="16">
        <v>1995</v>
      </c>
      <c r="F41" s="17">
        <v>465.33344815075753</v>
      </c>
      <c r="G41" s="17">
        <v>465.33344815075753</v>
      </c>
      <c r="H41" s="17"/>
      <c r="I41" s="18">
        <v>4.1775369038236695E-3</v>
      </c>
      <c r="J41" s="18">
        <v>1.2134649999999999E-2</v>
      </c>
      <c r="K41" s="17"/>
      <c r="L41" s="17">
        <f t="shared" ref="L41:L59" si="10">L40*O41</f>
        <v>467.9903840073361</v>
      </c>
      <c r="M41" s="17">
        <f t="shared" ref="M41:M59" si="11">P41*L41</f>
        <v>439.33065289072681</v>
      </c>
      <c r="N41" s="17">
        <f t="shared" si="6"/>
        <v>482.23633983025672</v>
      </c>
      <c r="O41" s="20">
        <f t="shared" si="8"/>
        <v>1.017355</v>
      </c>
      <c r="P41" s="20">
        <f t="shared" si="9"/>
        <v>0.93875999999999993</v>
      </c>
      <c r="Q41" s="14">
        <f t="shared" ref="Q41:Q60" si="12">(((20-D41)/20)*$C$38+(D41/20)*$C$39)^0.05-1</f>
        <v>-8.6567729408552063E-3</v>
      </c>
      <c r="R41" s="14">
        <v>0</v>
      </c>
      <c r="S41" s="15"/>
      <c r="T41" s="22">
        <f t="shared" si="0"/>
        <v>6.1427542413964931</v>
      </c>
      <c r="U41" s="22">
        <f t="shared" si="0"/>
        <v>6.1427542413964931</v>
      </c>
      <c r="V41" s="16"/>
      <c r="W41" s="23">
        <f t="shared" si="7"/>
        <v>6.148447748713683</v>
      </c>
      <c r="X41" s="23">
        <f t="shared" si="1"/>
        <v>6.1427542413964931</v>
      </c>
      <c r="Y41" s="23">
        <f t="shared" si="4"/>
        <v>6.0852523252165351</v>
      </c>
      <c r="Z41" s="23">
        <f t="shared" si="4"/>
        <v>6.1784343254753864</v>
      </c>
    </row>
    <row r="42" spans="1:26" ht="15">
      <c r="D42" s="16">
        <v>2</v>
      </c>
      <c r="E42" s="16">
        <v>1996</v>
      </c>
      <c r="F42" s="17">
        <v>476.25636253285751</v>
      </c>
      <c r="G42" s="17">
        <v>476.25636253285751</v>
      </c>
      <c r="H42" s="17"/>
      <c r="I42" s="18">
        <v>3.9803573697874397E-3</v>
      </c>
      <c r="J42" s="18">
        <v>4.698125E-3</v>
      </c>
      <c r="K42" s="17"/>
      <c r="L42" s="17">
        <f t="shared" si="10"/>
        <v>475.85730236249941</v>
      </c>
      <c r="M42" s="17">
        <f t="shared" si="11"/>
        <v>445.74505226900044</v>
      </c>
      <c r="N42" s="17">
        <f t="shared" si="6"/>
        <v>498.15013904465513</v>
      </c>
      <c r="O42" s="20">
        <f t="shared" si="8"/>
        <v>1.01681</v>
      </c>
      <c r="P42" s="20">
        <f t="shared" si="9"/>
        <v>0.93672</v>
      </c>
      <c r="Q42" s="14">
        <f t="shared" si="12"/>
        <v>-8.3691493142606932E-3</v>
      </c>
      <c r="R42" s="14">
        <v>0</v>
      </c>
      <c r="S42" s="15"/>
      <c r="T42" s="22"/>
      <c r="U42" s="22">
        <f t="shared" ref="U42:U54" si="13">LN(G42)</f>
        <v>6.165956286000716</v>
      </c>
      <c r="V42" s="16"/>
      <c r="W42" s="23">
        <f t="shared" si="7"/>
        <v>6.1651180243341956</v>
      </c>
      <c r="X42" s="23">
        <f>U42</f>
        <v>6.165956286000716</v>
      </c>
      <c r="Y42" s="23">
        <f t="shared" si="4"/>
        <v>6.0997471568925281</v>
      </c>
      <c r="Z42" s="23">
        <f t="shared" si="4"/>
        <v>6.2109015156128882</v>
      </c>
    </row>
    <row r="43" spans="1:26" ht="15">
      <c r="D43" s="16">
        <v>3</v>
      </c>
      <c r="E43" s="16">
        <v>1997</v>
      </c>
      <c r="F43" s="17"/>
      <c r="G43" s="17">
        <v>482.58931880080036</v>
      </c>
      <c r="H43" s="17"/>
      <c r="I43" s="18">
        <v>1.6983905783177398E-2</v>
      </c>
      <c r="J43" s="18">
        <v>4.8403750000000001E-3</v>
      </c>
      <c r="K43" s="17"/>
      <c r="L43" s="17">
        <f t="shared" si="10"/>
        <v>483.59712138542545</v>
      </c>
      <c r="M43" s="17">
        <f t="shared" si="11"/>
        <v>452.00855741652941</v>
      </c>
      <c r="N43" s="17">
        <f t="shared" si="6"/>
        <v>514.58909363312875</v>
      </c>
      <c r="O43" s="20">
        <f t="shared" si="8"/>
        <v>1.016265</v>
      </c>
      <c r="P43" s="20">
        <f t="shared" si="9"/>
        <v>0.93467999999999996</v>
      </c>
      <c r="Q43" s="14">
        <f t="shared" si="12"/>
        <v>-8.0831020902515371E-3</v>
      </c>
      <c r="R43" s="14">
        <v>0</v>
      </c>
      <c r="S43" s="15"/>
      <c r="T43" s="16"/>
      <c r="U43" s="22">
        <f t="shared" si="13"/>
        <v>6.1791660203326577</v>
      </c>
      <c r="V43" s="16"/>
      <c r="W43" s="23">
        <f t="shared" si="7"/>
        <v>6.1812521662527509</v>
      </c>
      <c r="X43" s="23">
        <f t="shared" ref="X43:X53" si="14">U43</f>
        <v>6.1791660203326577</v>
      </c>
      <c r="Y43" s="23">
        <f t="shared" si="4"/>
        <v>6.1137011119904709</v>
      </c>
      <c r="Z43" s="23">
        <f t="shared" si="4"/>
        <v>6.2433687057503899</v>
      </c>
    </row>
    <row r="44" spans="1:26" ht="15">
      <c r="D44" s="16">
        <v>4</v>
      </c>
      <c r="E44" s="16">
        <v>1998</v>
      </c>
      <c r="F44" s="17"/>
      <c r="G44" s="17">
        <v>471.72890545641252</v>
      </c>
      <c r="H44" s="17"/>
      <c r="I44" s="18">
        <v>7.3634500687648199E-3</v>
      </c>
      <c r="J44" s="18">
        <v>3.7147416666666669E-3</v>
      </c>
      <c r="K44" s="17"/>
      <c r="L44" s="17">
        <f t="shared" si="10"/>
        <v>491.19926813360433</v>
      </c>
      <c r="M44" s="17">
        <f t="shared" si="11"/>
        <v>458.11208543212479</v>
      </c>
      <c r="N44" s="17">
        <f t="shared" si="6"/>
        <v>531.57053372302198</v>
      </c>
      <c r="O44" s="20">
        <f t="shared" si="8"/>
        <v>1.01572</v>
      </c>
      <c r="P44" s="20">
        <f t="shared" si="9"/>
        <v>0.93264000000000002</v>
      </c>
      <c r="Q44" s="14">
        <f t="shared" si="12"/>
        <v>-7.7986136359324831E-3</v>
      </c>
      <c r="R44" s="14">
        <v>0</v>
      </c>
      <c r="S44" s="15"/>
      <c r="T44" s="16"/>
      <c r="U44" s="22">
        <f t="shared" si="13"/>
        <v>6.1564044677351921</v>
      </c>
      <c r="V44" s="16"/>
      <c r="W44" s="23">
        <f t="shared" si="7"/>
        <v>6.1968498868758051</v>
      </c>
      <c r="X44" s="23">
        <f t="shared" si="14"/>
        <v>6.1564044677351921</v>
      </c>
      <c r="Y44" s="23">
        <f t="shared" si="4"/>
        <v>6.1271138821909084</v>
      </c>
      <c r="Z44" s="23">
        <f t="shared" si="4"/>
        <v>6.2758358958878908</v>
      </c>
    </row>
    <row r="45" spans="1:26" ht="15">
      <c r="D45" s="16">
        <v>5</v>
      </c>
      <c r="E45" s="16">
        <v>1999</v>
      </c>
      <c r="F45" s="17"/>
      <c r="G45" s="17">
        <v>469.89643586164476</v>
      </c>
      <c r="H45" s="17"/>
      <c r="I45" s="18">
        <v>-1.0444326849703E-3</v>
      </c>
      <c r="J45" s="18">
        <v>5.8559166666666664E-4</v>
      </c>
      <c r="K45" s="17"/>
      <c r="L45" s="17">
        <f t="shared" si="10"/>
        <v>498.65321702753175</v>
      </c>
      <c r="M45" s="17">
        <f t="shared" si="11"/>
        <v>464.04668376582106</v>
      </c>
      <c r="N45" s="17">
        <f t="shared" si="6"/>
        <v>549.1123613358817</v>
      </c>
      <c r="O45" s="20">
        <f t="shared" si="8"/>
        <v>1.0151749999999999</v>
      </c>
      <c r="P45" s="20">
        <f t="shared" si="9"/>
        <v>0.93059999999999998</v>
      </c>
      <c r="Q45" s="14">
        <f t="shared" si="12"/>
        <v>-7.5156666150861806E-3</v>
      </c>
      <c r="R45" s="14">
        <v>0</v>
      </c>
      <c r="S45" s="15"/>
      <c r="T45" s="16"/>
      <c r="U45" s="22">
        <f t="shared" si="13"/>
        <v>6.152512321193103</v>
      </c>
      <c r="V45" s="16"/>
      <c r="W45" s="23">
        <f t="shared" si="7"/>
        <v>6.2119108983011095</v>
      </c>
      <c r="X45" s="23">
        <f t="shared" si="14"/>
        <v>6.152512321193103</v>
      </c>
      <c r="Y45" s="23">
        <f t="shared" si="4"/>
        <v>6.1399851587295204</v>
      </c>
      <c r="Z45" s="23">
        <f t="shared" si="4"/>
        <v>6.3083030860253926</v>
      </c>
    </row>
    <row r="46" spans="1:26" ht="15">
      <c r="D46" s="16">
        <v>6</v>
      </c>
      <c r="E46" s="16">
        <v>2000</v>
      </c>
      <c r="F46" s="17"/>
      <c r="G46" s="17">
        <v>479.67110322301801</v>
      </c>
      <c r="H46" s="17"/>
      <c r="I46" s="18">
        <v>-4.8328105710007101E-3</v>
      </c>
      <c r="J46" s="18">
        <v>1.0838083333333333E-3</v>
      </c>
      <c r="K46" s="17"/>
      <c r="L46" s="17">
        <f t="shared" si="10"/>
        <v>505.94851359264453</v>
      </c>
      <c r="M46" s="17">
        <f t="shared" si="11"/>
        <v>469.80355178158595</v>
      </c>
      <c r="N46" s="17">
        <f t="shared" si="6"/>
        <v>567.23306925996576</v>
      </c>
      <c r="O46" s="20">
        <f t="shared" si="8"/>
        <v>1.0146299999999999</v>
      </c>
      <c r="P46" s="20">
        <f t="shared" si="9"/>
        <v>0.92855999999999994</v>
      </c>
      <c r="Q46" s="14">
        <f t="shared" si="12"/>
        <v>-7.2342439815266113E-3</v>
      </c>
      <c r="R46" s="14">
        <v>0</v>
      </c>
      <c r="S46" s="15"/>
      <c r="T46" s="16"/>
      <c r="U46" s="22">
        <f t="shared" si="13"/>
        <v>6.1731006674253059</v>
      </c>
      <c r="V46" s="16"/>
      <c r="W46" s="23">
        <f t="shared" si="7"/>
        <v>6.2264349123172078</v>
      </c>
      <c r="X46" s="23">
        <f t="shared" si="14"/>
        <v>6.1731006674253059</v>
      </c>
      <c r="Y46" s="23">
        <f t="shared" si="4"/>
        <v>6.1523146323954379</v>
      </c>
      <c r="Z46" s="23">
        <f t="shared" si="4"/>
        <v>6.3407702761628943</v>
      </c>
    </row>
    <row r="47" spans="1:26" ht="15">
      <c r="D47" s="16">
        <v>7</v>
      </c>
      <c r="E47" s="16">
        <v>2001</v>
      </c>
      <c r="F47" s="17"/>
      <c r="G47" s="17">
        <v>480.3198782151303</v>
      </c>
      <c r="H47" s="17"/>
      <c r="I47" s="18">
        <v>-9.4646929666696803E-3</v>
      </c>
      <c r="J47" s="18">
        <v>5.7962499999999995E-4</v>
      </c>
      <c r="K47" s="17"/>
      <c r="L47" s="17">
        <f t="shared" si="10"/>
        <v>513.07479840659698</v>
      </c>
      <c r="M47" s="17">
        <f t="shared" si="11"/>
        <v>475.37406221968024</v>
      </c>
      <c r="N47" s="17">
        <f t="shared" si="6"/>
        <v>585.95176054554463</v>
      </c>
      <c r="O47" s="20">
        <f t="shared" si="8"/>
        <v>1.0140850000000001</v>
      </c>
      <c r="P47" s="20">
        <f t="shared" si="9"/>
        <v>0.92652000000000001</v>
      </c>
      <c r="Q47" s="14">
        <f t="shared" si="12"/>
        <v>-6.9543289726391455E-3</v>
      </c>
      <c r="R47" s="14">
        <v>0</v>
      </c>
      <c r="S47" s="15"/>
      <c r="T47" s="16"/>
      <c r="U47" s="22">
        <f t="shared" si="13"/>
        <v>6.1744522948956195</v>
      </c>
      <c r="V47" s="16"/>
      <c r="W47" s="23">
        <f t="shared" si="7"/>
        <v>6.2404216404029409</v>
      </c>
      <c r="X47" s="23">
        <f t="shared" si="14"/>
        <v>6.1744522948956195</v>
      </c>
      <c r="Y47" s="23">
        <f t="shared" si="4"/>
        <v>6.1641019935295285</v>
      </c>
      <c r="Z47" s="23">
        <f t="shared" si="4"/>
        <v>6.3732374663003952</v>
      </c>
    </row>
    <row r="48" spans="1:26" ht="15">
      <c r="D48" s="16">
        <v>8</v>
      </c>
      <c r="E48" s="16">
        <v>2002</v>
      </c>
      <c r="F48" s="17"/>
      <c r="G48" s="17">
        <v>480.59183005690033</v>
      </c>
      <c r="H48" s="17"/>
      <c r="I48" s="18">
        <v>-7.1898519256195104E-3</v>
      </c>
      <c r="J48" s="18">
        <v>1.9274999999999998E-5</v>
      </c>
      <c r="K48" s="17"/>
      <c r="L48" s="17">
        <f t="shared" si="10"/>
        <v>520.02183117702225</v>
      </c>
      <c r="M48" s="17">
        <f t="shared" si="11"/>
        <v>480.74978248653349</v>
      </c>
      <c r="N48" s="17">
        <f t="shared" si="6"/>
        <v>605.28816864354758</v>
      </c>
      <c r="O48" s="20">
        <f t="shared" si="8"/>
        <v>1.0135399999999999</v>
      </c>
      <c r="P48" s="20">
        <f t="shared" si="9"/>
        <v>0.92447999999999997</v>
      </c>
      <c r="Q48" s="14">
        <f t="shared" si="12"/>
        <v>-6.6759051030996774E-3</v>
      </c>
      <c r="R48" s="14">
        <v>0</v>
      </c>
      <c r="S48" s="15"/>
      <c r="T48" s="16"/>
      <c r="U48" s="22">
        <f t="shared" si="13"/>
        <v>6.1750183236924165</v>
      </c>
      <c r="V48" s="16"/>
      <c r="W48" s="23">
        <f t="shared" si="7"/>
        <v>6.2538707937269455</v>
      </c>
      <c r="X48" s="23">
        <f t="shared" si="14"/>
        <v>6.1750183236924165</v>
      </c>
      <c r="Y48" s="23">
        <f t="shared" si="4"/>
        <v>6.1753469320226788</v>
      </c>
      <c r="Z48" s="23">
        <f t="shared" si="4"/>
        <v>6.405704656437897</v>
      </c>
    </row>
    <row r="49" spans="1:26" ht="15">
      <c r="D49" s="16">
        <v>9</v>
      </c>
      <c r="E49" s="16">
        <v>2003</v>
      </c>
      <c r="F49" s="17"/>
      <c r="G49" s="17">
        <v>487.64575310073155</v>
      </c>
      <c r="H49" s="17"/>
      <c r="I49" s="18">
        <v>-2.8108210031036001E-3</v>
      </c>
      <c r="J49" s="18">
        <v>1.3333333333333335E-5</v>
      </c>
      <c r="K49" s="17"/>
      <c r="L49" s="17">
        <f t="shared" si="10"/>
        <v>526.77951487316773</v>
      </c>
      <c r="M49" s="17">
        <f t="shared" si="11"/>
        <v>485.92249569960484</v>
      </c>
      <c r="N49" s="17">
        <f t="shared" si="6"/>
        <v>625.26267820878456</v>
      </c>
      <c r="O49" s="20">
        <f t="shared" si="8"/>
        <v>1.0129950000000001</v>
      </c>
      <c r="P49" s="20">
        <f t="shared" si="9"/>
        <v>0.92244000000000004</v>
      </c>
      <c r="Q49" s="14">
        <f t="shared" si="12"/>
        <v>-6.3989561587662891E-3</v>
      </c>
      <c r="R49" s="14">
        <v>0</v>
      </c>
      <c r="S49" s="15"/>
      <c r="T49" s="16"/>
      <c r="U49" s="22">
        <f t="shared" si="13"/>
        <v>6.1895892264715222</v>
      </c>
      <c r="V49" s="16"/>
      <c r="W49" s="23">
        <f t="shared" si="7"/>
        <v>6.2667820831471541</v>
      </c>
      <c r="X49" s="23">
        <f t="shared" si="14"/>
        <v>6.1895892264715222</v>
      </c>
      <c r="Y49" s="23">
        <f t="shared" si="4"/>
        <v>6.1860491373140585</v>
      </c>
      <c r="Z49" s="23">
        <f t="shared" si="4"/>
        <v>6.4381718465753988</v>
      </c>
    </row>
    <row r="50" spans="1:26" ht="15">
      <c r="D50" s="16">
        <v>10</v>
      </c>
      <c r="E50" s="16">
        <v>2004</v>
      </c>
      <c r="F50" s="17"/>
      <c r="G50" s="17">
        <v>498.98975374693464</v>
      </c>
      <c r="H50" s="17"/>
      <c r="I50" s="18">
        <v>-4.0897072969629904E-3</v>
      </c>
      <c r="J50" s="18">
        <v>7.5000000000000002E-6</v>
      </c>
      <c r="K50" s="17"/>
      <c r="L50" s="17">
        <f t="shared" si="10"/>
        <v>533.33791983333856</v>
      </c>
      <c r="M50" s="17">
        <f t="shared" si="11"/>
        <v>490.88422141460478</v>
      </c>
      <c r="N50" s="17">
        <f t="shared" si="6"/>
        <v>645.89634658967441</v>
      </c>
      <c r="O50" s="20">
        <f t="shared" si="8"/>
        <v>1.0124499999999999</v>
      </c>
      <c r="P50" s="20">
        <f t="shared" si="9"/>
        <v>0.9204</v>
      </c>
      <c r="Q50" s="14">
        <f t="shared" si="12"/>
        <v>-6.1234661907401122E-3</v>
      </c>
      <c r="R50" s="14">
        <v>0</v>
      </c>
      <c r="S50" s="15"/>
      <c r="T50" s="16"/>
      <c r="U50" s="22">
        <f t="shared" si="13"/>
        <v>6.2125855619674244</v>
      </c>
      <c r="V50" s="16"/>
      <c r="W50" s="23">
        <f t="shared" si="7"/>
        <v>6.2791552192102955</v>
      </c>
      <c r="X50" s="23">
        <f t="shared" si="14"/>
        <v>6.2125855619674244</v>
      </c>
      <c r="Y50" s="23">
        <f t="shared" si="4"/>
        <v>6.1962082983893696</v>
      </c>
      <c r="Z50" s="23">
        <f t="shared" si="4"/>
        <v>6.4706390367128996</v>
      </c>
    </row>
    <row r="51" spans="1:26" ht="15">
      <c r="D51" s="16">
        <v>11</v>
      </c>
      <c r="E51" s="16">
        <v>2005</v>
      </c>
      <c r="F51" s="17"/>
      <c r="G51" s="17">
        <v>505.44275980465909</v>
      </c>
      <c r="H51" s="17"/>
      <c r="I51" s="18">
        <v>-3.0635666061639799E-3</v>
      </c>
      <c r="J51" s="18">
        <v>1.0833333333333335E-5</v>
      </c>
      <c r="K51" s="17"/>
      <c r="L51" s="17">
        <f t="shared" si="10"/>
        <v>539.6873077689545</v>
      </c>
      <c r="M51" s="17">
        <f t="shared" si="11"/>
        <v>495.62723596269711</v>
      </c>
      <c r="N51" s="17">
        <f t="shared" si="6"/>
        <v>667.21092602713361</v>
      </c>
      <c r="O51" s="20">
        <f t="shared" si="8"/>
        <v>1.0119050000000001</v>
      </c>
      <c r="P51" s="20">
        <f t="shared" si="9"/>
        <v>0.91836000000000007</v>
      </c>
      <c r="Q51" s="14">
        <f t="shared" si="12"/>
        <v>-5.8494195095866175E-3</v>
      </c>
      <c r="R51" s="14">
        <v>0</v>
      </c>
      <c r="S51" s="15"/>
      <c r="T51" s="16"/>
      <c r="U51" s="22">
        <f t="shared" si="13"/>
        <v>6.225434797241185</v>
      </c>
      <c r="V51" s="16"/>
      <c r="W51" s="23">
        <f t="shared" si="7"/>
        <v>6.2909899121513888</v>
      </c>
      <c r="X51" s="23">
        <f t="shared" si="14"/>
        <v>6.225434797241185</v>
      </c>
      <c r="Y51" s="23">
        <f t="shared" si="4"/>
        <v>6.205824103779082</v>
      </c>
      <c r="Z51" s="23">
        <f t="shared" si="4"/>
        <v>6.5031062268504014</v>
      </c>
    </row>
    <row r="52" spans="1:26" ht="15">
      <c r="D52" s="16">
        <v>12</v>
      </c>
      <c r="E52" s="16">
        <v>2006</v>
      </c>
      <c r="F52" s="17"/>
      <c r="G52" s="17">
        <v>514.06781766892709</v>
      </c>
      <c r="H52" s="17"/>
      <c r="I52" s="18">
        <v>-3.3125921240982799E-3</v>
      </c>
      <c r="J52" s="18">
        <v>1.2450000000000002E-3</v>
      </c>
      <c r="K52" s="17"/>
      <c r="L52" s="17">
        <f t="shared" si="10"/>
        <v>545.81815558520987</v>
      </c>
      <c r="M52" s="17">
        <f t="shared" si="11"/>
        <v>500.14409232583949</v>
      </c>
      <c r="N52" s="17">
        <f t="shared" si="6"/>
        <v>689.22888658602892</v>
      </c>
      <c r="O52" s="20">
        <f t="shared" si="8"/>
        <v>1.01136</v>
      </c>
      <c r="P52" s="20">
        <f t="shared" si="9"/>
        <v>0.91632000000000002</v>
      </c>
      <c r="Q52" s="14">
        <f t="shared" si="12"/>
        <v>-5.5768006797152214E-3</v>
      </c>
      <c r="R52" s="14">
        <v>0</v>
      </c>
      <c r="S52" s="15"/>
      <c r="T52" s="16"/>
      <c r="U52" s="22">
        <f t="shared" si="13"/>
        <v>6.2423551977418485</v>
      </c>
      <c r="V52" s="16"/>
      <c r="W52" s="23">
        <f t="shared" si="7"/>
        <v>6.3022858718932397</v>
      </c>
      <c r="X52" s="23">
        <f t="shared" si="14"/>
        <v>6.2423551977418485</v>
      </c>
      <c r="Y52" s="23">
        <f t="shared" si="4"/>
        <v>6.2148962415566507</v>
      </c>
      <c r="Z52" s="23">
        <f t="shared" si="4"/>
        <v>6.5355734169879023</v>
      </c>
    </row>
    <row r="53" spans="1:26" ht="15">
      <c r="D53" s="16">
        <v>13</v>
      </c>
      <c r="E53" s="16">
        <v>2007</v>
      </c>
      <c r="F53" s="17"/>
      <c r="G53" s="17">
        <v>525.27649607935439</v>
      </c>
      <c r="H53" s="17">
        <v>525.27649607935439</v>
      </c>
      <c r="I53" s="18">
        <v>-1.73273450656847E-3</v>
      </c>
      <c r="J53" s="18">
        <v>4.7266666666666663E-3</v>
      </c>
      <c r="K53" s="17"/>
      <c r="L53" s="17">
        <f t="shared" si="10"/>
        <v>551.7211789378639</v>
      </c>
      <c r="M53" s="17">
        <f t="shared" si="11"/>
        <v>504.42763947931019</v>
      </c>
      <c r="N53" s="17">
        <f t="shared" si="6"/>
        <v>711.97343984336783</v>
      </c>
      <c r="O53" s="20">
        <f t="shared" si="8"/>
        <v>1.010815</v>
      </c>
      <c r="P53" s="20">
        <f t="shared" si="9"/>
        <v>0.91427999999999998</v>
      </c>
      <c r="Q53" s="14">
        <f t="shared" si="12"/>
        <v>-5.3055945139098837E-3</v>
      </c>
      <c r="R53" s="14">
        <v>0</v>
      </c>
      <c r="S53" s="15"/>
      <c r="T53" s="16"/>
      <c r="U53" s="22">
        <f t="shared" si="13"/>
        <v>6.2639247831541125</v>
      </c>
      <c r="V53" s="22">
        <f>LN(H53)</f>
        <v>6.2639247831541125</v>
      </c>
      <c r="W53" s="23">
        <f t="shared" si="7"/>
        <v>6.3130428080459406</v>
      </c>
      <c r="X53" s="23">
        <f t="shared" si="14"/>
        <v>6.2639247831541125</v>
      </c>
      <c r="Y53" s="23">
        <f t="shared" si="4"/>
        <v>6.2234243993367224</v>
      </c>
      <c r="Z53" s="23">
        <f t="shared" si="4"/>
        <v>6.5680406071254041</v>
      </c>
    </row>
    <row r="54" spans="1:26" ht="15">
      <c r="D54" s="16">
        <v>14</v>
      </c>
      <c r="E54" s="16">
        <v>2008</v>
      </c>
      <c r="F54" s="17"/>
      <c r="G54" s="17"/>
      <c r="H54" s="17">
        <v>520.07656241747759</v>
      </c>
      <c r="I54" s="18">
        <v>2.1492842804337301E-3</v>
      </c>
      <c r="J54" s="18">
        <v>4.6150000000000002E-3</v>
      </c>
      <c r="K54" s="17"/>
      <c r="L54" s="17">
        <f t="shared" si="10"/>
        <v>557.38735544555561</v>
      </c>
      <c r="M54" s="17">
        <f t="shared" si="11"/>
        <v>508.47104113165369</v>
      </c>
      <c r="N54" s="17">
        <f t="shared" si="6"/>
        <v>735.46856335819894</v>
      </c>
      <c r="O54" s="20">
        <f t="shared" si="8"/>
        <v>1.0102699999999998</v>
      </c>
      <c r="P54" s="20">
        <f t="shared" si="9"/>
        <v>0.91224000000000005</v>
      </c>
      <c r="Q54" s="14">
        <f t="shared" si="12"/>
        <v>-5.0357860680064759E-3</v>
      </c>
      <c r="R54" s="14">
        <v>0</v>
      </c>
      <c r="S54" s="15"/>
      <c r="T54" s="16"/>
      <c r="U54" s="16"/>
      <c r="V54" s="22">
        <f t="shared" ref="V54:V59" si="15">LN(H54)</f>
        <v>6.2539760361556285</v>
      </c>
      <c r="W54" s="23">
        <f t="shared" si="7"/>
        <v>6.3232604299063579</v>
      </c>
      <c r="X54" s="23">
        <f>V54</f>
        <v>6.2539760361556285</v>
      </c>
      <c r="Y54" s="23">
        <f t="shared" si="4"/>
        <v>6.2314082642733233</v>
      </c>
      <c r="Z54" s="23">
        <f t="shared" si="4"/>
        <v>6.6005077972629058</v>
      </c>
    </row>
    <row r="55" spans="1:26" ht="15">
      <c r="D55" s="16">
        <v>15</v>
      </c>
      <c r="E55" s="16">
        <v>2009</v>
      </c>
      <c r="F55" s="17"/>
      <c r="G55" s="17"/>
      <c r="H55" s="17">
        <v>491.894736673637</v>
      </c>
      <c r="I55" s="18">
        <v>-6.4701149738012895E-3</v>
      </c>
      <c r="J55" s="18">
        <v>1.0525000000000001E-3</v>
      </c>
      <c r="K55" s="17"/>
      <c r="L55" s="17">
        <f t="shared" si="10"/>
        <v>562.80794747726361</v>
      </c>
      <c r="M55" s="17">
        <f t="shared" si="11"/>
        <v>512.26779379380537</v>
      </c>
      <c r="N55" s="17">
        <f t="shared" si="6"/>
        <v>759.73902594901949</v>
      </c>
      <c r="O55" s="20">
        <f t="shared" si="8"/>
        <v>1.009725</v>
      </c>
      <c r="P55" s="20">
        <f t="shared" si="9"/>
        <v>0.91020000000000001</v>
      </c>
      <c r="Q55" s="14">
        <f t="shared" si="12"/>
        <v>-4.767360635713036E-3</v>
      </c>
      <c r="R55" s="14">
        <v>0</v>
      </c>
      <c r="S55" s="15"/>
      <c r="T55" s="16"/>
      <c r="U55" s="16"/>
      <c r="V55" s="22">
        <f t="shared" si="15"/>
        <v>6.1982647437514427</v>
      </c>
      <c r="W55" s="23">
        <f t="shared" si="7"/>
        <v>6.3329384464576286</v>
      </c>
      <c r="X55" s="23">
        <f t="shared" ref="X55:X59" si="16">V55</f>
        <v>6.1982647437514427</v>
      </c>
      <c r="Y55" s="23">
        <f t="shared" si="4"/>
        <v>6.2388475230580331</v>
      </c>
      <c r="Z55" s="23">
        <f t="shared" si="4"/>
        <v>6.6329749874004067</v>
      </c>
    </row>
    <row r="56" spans="1:26" ht="15">
      <c r="D56" s="16">
        <v>16</v>
      </c>
      <c r="E56" s="16">
        <v>2010</v>
      </c>
      <c r="F56" s="17"/>
      <c r="G56" s="17"/>
      <c r="H56" s="17">
        <v>515.21202118727706</v>
      </c>
      <c r="I56" s="18">
        <v>-1.15074264843047E-2</v>
      </c>
      <c r="J56" s="18">
        <v>9.3499999999999974E-4</v>
      </c>
      <c r="K56" s="17"/>
      <c r="L56" s="17">
        <f t="shared" si="10"/>
        <v>567.97452443510485</v>
      </c>
      <c r="M56" s="17">
        <f t="shared" si="11"/>
        <v>515.81174411098482</v>
      </c>
      <c r="N56" s="17">
        <f t="shared" si="6"/>
        <v>784.81041380533702</v>
      </c>
      <c r="O56" s="20">
        <f t="shared" si="8"/>
        <v>1.00918</v>
      </c>
      <c r="P56" s="20">
        <f t="shared" si="9"/>
        <v>0.90816000000000008</v>
      </c>
      <c r="Q56" s="14">
        <f t="shared" si="12"/>
        <v>-4.5003037435668025E-3</v>
      </c>
      <c r="R56" s="14">
        <v>0</v>
      </c>
      <c r="S56" s="15"/>
      <c r="T56" s="16"/>
      <c r="U56" s="16"/>
      <c r="V56" s="22">
        <f t="shared" si="15"/>
        <v>6.2445785075677716</v>
      </c>
      <c r="W56" s="23">
        <f t="shared" si="7"/>
        <v>6.3420765663686529</v>
      </c>
      <c r="X56" s="23">
        <f t="shared" si="16"/>
        <v>6.2445785075677716</v>
      </c>
      <c r="Y56" s="23">
        <f t="shared" si="4"/>
        <v>6.2457418619181393</v>
      </c>
      <c r="Z56" s="23">
        <f t="shared" si="4"/>
        <v>6.6654421775379085</v>
      </c>
    </row>
    <row r="57" spans="1:26" ht="15">
      <c r="D57" s="16">
        <v>17</v>
      </c>
      <c r="E57" s="16">
        <v>2011</v>
      </c>
      <c r="F57" s="17"/>
      <c r="G57" s="17"/>
      <c r="H57" s="17">
        <v>511.40763470842057</v>
      </c>
      <c r="I57" s="18">
        <v>-8.7516136749662393E-3</v>
      </c>
      <c r="J57" s="18">
        <v>7.7749999999999998E-4</v>
      </c>
      <c r="K57" s="17"/>
      <c r="L57" s="17">
        <f t="shared" si="10"/>
        <v>572.8789844536019</v>
      </c>
      <c r="M57" s="17">
        <f t="shared" si="11"/>
        <v>519.09710539309776</v>
      </c>
      <c r="N57" s="17">
        <f t="shared" si="6"/>
        <v>810.70915746091305</v>
      </c>
      <c r="O57" s="20">
        <f t="shared" si="8"/>
        <v>1.0086349999999999</v>
      </c>
      <c r="P57" s="20">
        <f t="shared" si="9"/>
        <v>0.90612000000000004</v>
      </c>
      <c r="Q57" s="14">
        <f t="shared" si="12"/>
        <v>-4.2346011460250299E-3</v>
      </c>
      <c r="R57" s="14">
        <v>0</v>
      </c>
      <c r="S57" s="15"/>
      <c r="T57" s="16"/>
      <c r="U57" s="16"/>
      <c r="V57" s="22">
        <f t="shared" si="15"/>
        <v>6.2371669917804962</v>
      </c>
      <c r="W57" s="23">
        <f t="shared" si="7"/>
        <v>6.350674497993583</v>
      </c>
      <c r="X57" s="23">
        <f t="shared" si="16"/>
        <v>6.2371669917804962</v>
      </c>
      <c r="Y57" s="23">
        <f t="shared" si="4"/>
        <v>6.252090966614781</v>
      </c>
      <c r="Z57" s="23">
        <f t="shared" si="4"/>
        <v>6.6979093676754093</v>
      </c>
    </row>
    <row r="58" spans="1:26" ht="15">
      <c r="D58" s="16">
        <v>18</v>
      </c>
      <c r="E58" s="16">
        <v>2012</v>
      </c>
      <c r="F58" s="17"/>
      <c r="G58" s="17"/>
      <c r="H58" s="17">
        <v>521.41960328508458</v>
      </c>
      <c r="I58" s="18">
        <v>-5.2670698307388597E-3</v>
      </c>
      <c r="J58" s="18">
        <v>8.2666666666666663E-4</v>
      </c>
      <c r="K58" s="17"/>
      <c r="L58" s="17">
        <f t="shared" si="10"/>
        <v>577.51357543783149</v>
      </c>
      <c r="M58" s="17">
        <f t="shared" si="11"/>
        <v>522.11847328183467</v>
      </c>
      <c r="N58" s="17">
        <f t="shared" si="6"/>
        <v>837.46255965712317</v>
      </c>
      <c r="O58" s="20">
        <f t="shared" si="8"/>
        <v>1.0080899999999999</v>
      </c>
      <c r="P58" s="20">
        <f t="shared" si="9"/>
        <v>0.90407999999999999</v>
      </c>
      <c r="Q58" s="14">
        <f t="shared" si="12"/>
        <v>-3.9702388206847017E-3</v>
      </c>
      <c r="R58" s="14">
        <v>0</v>
      </c>
      <c r="S58" s="15"/>
      <c r="T58" s="16"/>
      <c r="U58" s="16"/>
      <c r="V58" s="22">
        <f t="shared" si="15"/>
        <v>6.2565550981940268</v>
      </c>
      <c r="W58" s="23">
        <f t="shared" si="7"/>
        <v>6.3587319493713137</v>
      </c>
      <c r="X58" s="23">
        <f t="shared" si="16"/>
        <v>6.2565550981940268</v>
      </c>
      <c r="Y58" s="23">
        <f t="shared" si="4"/>
        <v>6.257894522441072</v>
      </c>
      <c r="Z58" s="23">
        <f t="shared" si="4"/>
        <v>6.7303765578129111</v>
      </c>
    </row>
    <row r="59" spans="1:26" ht="15">
      <c r="D59" s="16">
        <v>19</v>
      </c>
      <c r="E59" s="16">
        <v>2013</v>
      </c>
      <c r="F59" s="17"/>
      <c r="G59" s="17"/>
      <c r="H59" s="17">
        <v>530.75932637268431</v>
      </c>
      <c r="I59" s="18">
        <v>-1.4202261889342499E-3</v>
      </c>
      <c r="J59" s="18">
        <v>7.2750000000000017E-4</v>
      </c>
      <c r="K59" s="17"/>
      <c r="L59" s="17">
        <f t="shared" si="10"/>
        <v>581.87091536450987</v>
      </c>
      <c r="M59" s="17">
        <f t="shared" si="11"/>
        <v>524.87084049540249</v>
      </c>
      <c r="N59" s="17">
        <f t="shared" si="6"/>
        <v>865.09882412580816</v>
      </c>
      <c r="O59" s="20">
        <f t="shared" si="8"/>
        <v>1.0075449999999999</v>
      </c>
      <c r="P59" s="20">
        <f t="shared" si="9"/>
        <v>0.90204000000000006</v>
      </c>
      <c r="Q59" s="14">
        <f t="shared" si="12"/>
        <v>-3.707202963626921E-3</v>
      </c>
      <c r="R59" s="14">
        <v>0</v>
      </c>
      <c r="S59" s="15"/>
      <c r="T59" s="16"/>
      <c r="U59" s="16"/>
      <c r="V59" s="22">
        <f t="shared" si="15"/>
        <v>6.2743086724924444</v>
      </c>
      <c r="W59" s="23">
        <f t="shared" si="7"/>
        <v>6.3662486282249695</v>
      </c>
      <c r="X59" s="23">
        <f t="shared" si="16"/>
        <v>6.2743086724924444</v>
      </c>
      <c r="Y59" s="23">
        <f t="shared" si="4"/>
        <v>6.2631522142202103</v>
      </c>
      <c r="Z59" s="23">
        <f t="shared" si="4"/>
        <v>6.7628437479504129</v>
      </c>
    </row>
    <row r="60" spans="1:26" ht="15">
      <c r="D60" s="16">
        <v>20</v>
      </c>
      <c r="E60" s="16"/>
      <c r="F60" s="16"/>
      <c r="G60" s="16"/>
      <c r="H60" s="16"/>
      <c r="I60" s="18">
        <v>1.8799683168462498E-2</v>
      </c>
      <c r="J60" s="18">
        <v>6.8333333333333343E-4</v>
      </c>
      <c r="K60" s="16"/>
      <c r="L60" s="16"/>
      <c r="M60" s="16"/>
      <c r="N60" s="16"/>
      <c r="O60" s="20">
        <f t="shared" si="8"/>
        <v>1.0069999999999999</v>
      </c>
      <c r="P60" s="20">
        <f t="shared" si="9"/>
        <v>0.9</v>
      </c>
      <c r="Q60" s="14">
        <f t="shared" si="12"/>
        <v>-3.4454799848832041E-3</v>
      </c>
      <c r="R60" s="14">
        <v>0</v>
      </c>
      <c r="S60" s="15"/>
    </row>
    <row r="62" spans="1:26" ht="15">
      <c r="A62" s="8" t="s">
        <v>30</v>
      </c>
    </row>
    <row r="63" spans="1:26" ht="15">
      <c r="A63" s="9" t="s">
        <v>45</v>
      </c>
    </row>
    <row r="64" spans="1:26" ht="15">
      <c r="A64" t="s">
        <v>46</v>
      </c>
    </row>
    <row r="65" spans="1:1" ht="15">
      <c r="A65" t="s">
        <v>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</vt:lpstr>
      <vt:lpstr>US</vt:lpstr>
      <vt:lpstr>JP</vt:lpstr>
    </vt:vector>
  </TitlesOfParts>
  <Company>Brown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Mehrotra</dc:creator>
  <cp:lastModifiedBy>Neil Mehrotra</cp:lastModifiedBy>
  <dcterms:created xsi:type="dcterms:W3CDTF">2015-08-18T19:16:38Z</dcterms:created>
  <dcterms:modified xsi:type="dcterms:W3CDTF">2018-06-06T22:31:25Z</dcterms:modified>
</cp:coreProperties>
</file>