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PBU TEMPLATE/"/>
    </mc:Choice>
  </mc:AlternateContent>
  <xr:revisionPtr revIDLastSave="40" documentId="13_ncr:1_{7E869438-A2BF-4988-9793-ABBD525129BE}" xr6:coauthVersionLast="47" xr6:coauthVersionMax="47" xr10:uidLastSave="{89898914-1E13-488D-BC1A-4FB3931BC005}"/>
  <bookViews>
    <workbookView xWindow="-120" yWindow="-120" windowWidth="29040" windowHeight="15720" xr2:uid="{00000000-000D-0000-FFFF-FFFF00000000}"/>
  </bookViews>
  <sheets>
    <sheet name="Ex-Pump PBU" sheetId="2" r:id="rId1"/>
  </sheets>
  <definedNames>
    <definedName name="_xlnm.Print_Area" localSheetId="0">'Ex-Pump PBU'!$B$2:$J$38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D17" i="2"/>
  <c r="J9" i="2"/>
  <c r="H9" i="2"/>
  <c r="F9" i="2"/>
  <c r="D9" i="2"/>
  <c r="I21" i="2"/>
  <c r="H21" i="2"/>
  <c r="I17" i="2"/>
  <c r="H17" i="2"/>
  <c r="G17" i="2"/>
  <c r="E17" i="2"/>
  <c r="J15" i="2"/>
  <c r="I15" i="2"/>
  <c r="G15" i="2"/>
  <c r="G16" i="2" s="1"/>
  <c r="G22" i="2" s="1"/>
  <c r="F15" i="2"/>
  <c r="D15" i="2"/>
  <c r="E15" i="2" s="1"/>
  <c r="D14" i="2"/>
  <c r="F14" i="2" s="1"/>
  <c r="D13" i="2"/>
  <c r="F13" i="2" s="1"/>
  <c r="H16" i="2"/>
  <c r="H22" i="2" s="1"/>
  <c r="J8" i="2"/>
  <c r="F8" i="2"/>
  <c r="J7" i="2"/>
  <c r="F7" i="2"/>
  <c r="J6" i="2"/>
  <c r="J16" i="2" l="1"/>
  <c r="J22" i="2" s="1"/>
  <c r="F16" i="2"/>
  <c r="F22" i="2" s="1"/>
  <c r="E14" i="2"/>
  <c r="I14" i="2" s="1"/>
  <c r="D16" i="2"/>
  <c r="D22" i="2" s="1"/>
  <c r="E13" i="2"/>
  <c r="I13" i="2" l="1"/>
  <c r="I16" i="2" s="1"/>
  <c r="I22" i="2" s="1"/>
  <c r="E16" i="2"/>
  <c r="E22" i="2" s="1"/>
</calcChain>
</file>

<file path=xl/sharedStrings.xml><?xml version="1.0" encoding="utf-8"?>
<sst xmlns="http://schemas.openxmlformats.org/spreadsheetml/2006/main" count="54" uniqueCount="54">
  <si>
    <t>EX-REFINERY PRICE</t>
  </si>
  <si>
    <t>a</t>
  </si>
  <si>
    <t>b</t>
  </si>
  <si>
    <t>ENERGY DEBT RECOVERY LEVY</t>
  </si>
  <si>
    <t>c</t>
  </si>
  <si>
    <t>ROAD FUND LEVY</t>
  </si>
  <si>
    <t>d</t>
  </si>
  <si>
    <t>ENERGY FUND LEVY</t>
  </si>
  <si>
    <t>e</t>
  </si>
  <si>
    <t>PRICE STABILIZATION AND RECOVERY LEVY</t>
  </si>
  <si>
    <t>f</t>
  </si>
  <si>
    <t>PRIMARY DISTRIBUTION MARGIN</t>
  </si>
  <si>
    <t>g</t>
  </si>
  <si>
    <t>BOST MARGIN</t>
  </si>
  <si>
    <t>h</t>
  </si>
  <si>
    <t>FUEL MARKING MARGIN</t>
  </si>
  <si>
    <t>UPPF</t>
  </si>
  <si>
    <t xml:space="preserve">MARKETERS MARGIN </t>
  </si>
  <si>
    <t>m</t>
  </si>
  <si>
    <t xml:space="preserve">DEALERS (RETAILERS/OPERATORS) MARGIN </t>
  </si>
  <si>
    <t>n</t>
  </si>
  <si>
    <t>o</t>
  </si>
  <si>
    <t>DISTRIBUTION COMPENSATION/PROMOTION MARGIN</t>
  </si>
  <si>
    <t>k</t>
  </si>
  <si>
    <t>NOTE:</t>
  </si>
  <si>
    <t>1) The Ex-Refinery Price will be inputed by the OMC/LPGMC and is based on the price the OMC procured each product from BDC(s) for each window.</t>
  </si>
  <si>
    <t>2) The Special Petroleum Tax (SPT) will be computed after the Ex-Refinery Price has been inputed and the Ex-Depot Price determined.</t>
  </si>
  <si>
    <t>3) The Marketers' Margin will be determined by the Oil Marketing Company or LPG Marketing Company.</t>
  </si>
  <si>
    <t>4) The Dealers' Margin will be determined by the Oil Marketing Company or LPG Marketing Company.</t>
  </si>
  <si>
    <t>Notes:</t>
  </si>
  <si>
    <t>1) The Ex-Refinery Price is to be inserted by the company.</t>
  </si>
  <si>
    <t>INDICATIVE MAXIMUM PRICE (EX-PUMP PRICE)**</t>
  </si>
  <si>
    <t>3) The company will determine the Marketers and Dealers Margin.</t>
  </si>
  <si>
    <t>Premium (GHp/Lt)</t>
  </si>
  <si>
    <t>Kerosene (GHp/Lt)</t>
  </si>
  <si>
    <t>Gasoil (GHp/Lt)</t>
  </si>
  <si>
    <t>MGO Local (GHp/Lt)</t>
  </si>
  <si>
    <t>LPG (GHp/Kg)</t>
  </si>
  <si>
    <t>Kero Mines (GHp/Lt)</t>
  </si>
  <si>
    <t>Unified (GHp/Lt)</t>
  </si>
  <si>
    <t>EX-DEPOT*</t>
  </si>
  <si>
    <t>4) **The Ex-Pump Price is a formula and the figure above will change when the Ex-Refinery Price, Marketers and Dealers Margins are inserted.</t>
  </si>
  <si>
    <t>4) *The Ex-Depot Price is a formula and the figure above will change when the Ex-Refinery Price is inserted.</t>
  </si>
  <si>
    <t>SPECIAL PETROLEUM TAX</t>
  </si>
  <si>
    <t>LPG FILLING PLANT/PREMIX/MGOLOCAL ADMIN COSTS</t>
  </si>
  <si>
    <t>i</t>
  </si>
  <si>
    <t>ENERGY SECTOR RECOVERY LEVY</t>
  </si>
  <si>
    <t>j</t>
  </si>
  <si>
    <t>l = a+…+k</t>
  </si>
  <si>
    <t>p</t>
  </si>
  <si>
    <t>q</t>
  </si>
  <si>
    <t>SANITATION AND POLLUTION LEVY</t>
  </si>
  <si>
    <t>r = l+…+q</t>
  </si>
  <si>
    <t>EX-PUMP PRICE BUILD-UP FOR OMCs &amp; LPGMCs: EFFECTIVE 16TH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</si>
</sst>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4" xfId="0" applyFont="1" applyBorder="1"/>
    <xf numFmtId="10" fontId="2" fillId="0" borderId="0" xfId="0" applyNumberFormat="1" applyFont="1"/>
    <xf numFmtId="10" fontId="2" fillId="0" borderId="5" xfId="0" applyNumberFormat="1" applyFont="1" applyBorder="1"/>
    <xf numFmtId="0" fontId="2" fillId="0" borderId="6" xfId="0" applyFont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39" fontId="5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horizontal="center"/>
    </xf>
    <xf numFmtId="165" fontId="6" fillId="0" borderId="7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0" fontId="6" fillId="0" borderId="0" xfId="0" applyFont="1"/>
    <xf numFmtId="165" fontId="7" fillId="0" borderId="7" xfId="0" applyNumberFormat="1" applyFont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165" fontId="7" fillId="0" borderId="7" xfId="1" applyNumberFormat="1" applyFont="1" applyFill="1" applyBorder="1" applyAlignment="1" applyProtection="1">
      <alignment horizontal="right"/>
    </xf>
    <xf numFmtId="165" fontId="8" fillId="0" borderId="7" xfId="1" applyNumberFormat="1" applyFont="1" applyFill="1" applyBorder="1" applyAlignment="1" applyProtection="1"/>
    <xf numFmtId="165" fontId="7" fillId="0" borderId="8" xfId="1" applyNumberFormat="1" applyFont="1" applyFill="1" applyBorder="1" applyAlignment="1" applyProtection="1">
      <alignment horizontal="right"/>
    </xf>
    <xf numFmtId="0" fontId="5" fillId="0" borderId="9" xfId="0" applyFont="1" applyBorder="1" applyAlignment="1">
      <alignment wrapText="1"/>
    </xf>
    <xf numFmtId="0" fontId="4" fillId="0" borderId="10" xfId="0" applyFont="1" applyBorder="1" applyAlignment="1">
      <alignment horizontal="center"/>
    </xf>
    <xf numFmtId="4" fontId="5" fillId="0" borderId="10" xfId="1" applyNumberFormat="1" applyFont="1" applyFill="1" applyBorder="1" applyAlignment="1" applyProtection="1">
      <alignment horizontal="right"/>
    </xf>
    <xf numFmtId="0" fontId="9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0" applyFont="1"/>
    <xf numFmtId="4" fontId="2" fillId="0" borderId="0" xfId="0" applyNumberFormat="1" applyFont="1"/>
    <xf numFmtId="164" fontId="2" fillId="0" borderId="0" xfId="1" applyFont="1" applyFill="1"/>
    <xf numFmtId="9" fontId="2" fillId="0" borderId="0" xfId="2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A908C6B6-66B9-4604-B782-76F3FFBB05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4702-F74F-4B9C-B58A-F5D60ADF5815}">
  <sheetPr>
    <pageSetUpPr fitToPage="1"/>
  </sheetPr>
  <dimension ref="B1:J42"/>
  <sheetViews>
    <sheetView tabSelected="1" view="pageBreakPreview" zoomScale="90" zoomScaleNormal="90" zoomScaleSheetLayoutView="90" zoomScalePageLayoutView="110" workbookViewId="0">
      <pane xSplit="2" topLeftCell="C1" activePane="topRight" state="frozen"/>
      <selection pane="topRight" activeCell="P20" sqref="P20"/>
    </sheetView>
  </sheetViews>
  <sheetFormatPr defaultColWidth="9.140625" defaultRowHeight="15" x14ac:dyDescent="0.25"/>
  <cols>
    <col min="1" max="1" width="9.140625" style="1"/>
    <col min="2" max="2" width="51.85546875" style="1" customWidth="1"/>
    <col min="3" max="3" width="13.42578125" style="1" customWidth="1"/>
    <col min="4" max="4" width="16.42578125" style="1" customWidth="1"/>
    <col min="5" max="5" width="12.140625" style="1" customWidth="1"/>
    <col min="6" max="6" width="14.42578125" style="1" customWidth="1"/>
    <col min="7" max="7" width="15" style="1" customWidth="1"/>
    <col min="8" max="8" width="13.42578125" style="1" customWidth="1"/>
    <col min="9" max="10" width="12.85546875" style="1" customWidth="1"/>
    <col min="11" max="16384" width="9.140625" style="1"/>
  </cols>
  <sheetData>
    <row r="1" spans="2:10" ht="15.75" thickBot="1" x14ac:dyDescent="0.3"/>
    <row r="2" spans="2:10" ht="23.25" thickBot="1" x14ac:dyDescent="0.35">
      <c r="B2" s="30" t="s">
        <v>53</v>
      </c>
      <c r="C2" s="31"/>
      <c r="D2" s="31"/>
      <c r="E2" s="31"/>
      <c r="F2" s="31"/>
      <c r="G2" s="31"/>
      <c r="H2" s="31"/>
      <c r="I2" s="31"/>
      <c r="J2" s="32"/>
    </row>
    <row r="3" spans="2:10" x14ac:dyDescent="0.25">
      <c r="B3" s="2"/>
      <c r="D3" s="3"/>
      <c r="E3" s="3"/>
      <c r="F3" s="3"/>
      <c r="G3" s="3"/>
      <c r="H3" s="3"/>
      <c r="I3" s="3"/>
      <c r="J3" s="4"/>
    </row>
    <row r="4" spans="2:10" ht="28.5" x14ac:dyDescent="0.25">
      <c r="B4" s="5"/>
      <c r="C4" s="6"/>
      <c r="D4" s="7" t="s">
        <v>33</v>
      </c>
      <c r="E4" s="7" t="s">
        <v>34</v>
      </c>
      <c r="F4" s="7" t="s">
        <v>35</v>
      </c>
      <c r="G4" s="8" t="s">
        <v>36</v>
      </c>
      <c r="H4" s="7" t="s">
        <v>37</v>
      </c>
      <c r="I4" s="7" t="s">
        <v>38</v>
      </c>
      <c r="J4" s="9" t="s">
        <v>39</v>
      </c>
    </row>
    <row r="5" spans="2:10" s="14" customFormat="1" x14ac:dyDescent="0.25">
      <c r="B5" s="10" t="s">
        <v>0</v>
      </c>
      <c r="C5" s="11" t="s">
        <v>1</v>
      </c>
      <c r="D5" s="12"/>
      <c r="E5" s="12"/>
      <c r="F5" s="12"/>
      <c r="G5" s="12"/>
      <c r="H5" s="12"/>
      <c r="I5" s="12"/>
      <c r="J5" s="13"/>
    </row>
    <row r="6" spans="2:10" x14ac:dyDescent="0.25">
      <c r="B6" s="10" t="s">
        <v>3</v>
      </c>
      <c r="C6" s="11" t="s">
        <v>2</v>
      </c>
      <c r="D6" s="15">
        <v>49</v>
      </c>
      <c r="E6" s="15"/>
      <c r="F6" s="15">
        <v>49</v>
      </c>
      <c r="G6" s="15">
        <v>3</v>
      </c>
      <c r="H6" s="15">
        <v>41</v>
      </c>
      <c r="I6" s="15"/>
      <c r="J6" s="16">
        <f>F6</f>
        <v>49</v>
      </c>
    </row>
    <row r="7" spans="2:10" x14ac:dyDescent="0.25">
      <c r="B7" s="10" t="s">
        <v>5</v>
      </c>
      <c r="C7" s="11" t="s">
        <v>4</v>
      </c>
      <c r="D7" s="15">
        <v>48</v>
      </c>
      <c r="E7" s="15"/>
      <c r="F7" s="15">
        <f>D7</f>
        <v>48</v>
      </c>
      <c r="G7" s="15"/>
      <c r="H7" s="15"/>
      <c r="I7" s="15"/>
      <c r="J7" s="16">
        <f>D7</f>
        <v>48</v>
      </c>
    </row>
    <row r="8" spans="2:10" x14ac:dyDescent="0.25">
      <c r="B8" s="10" t="s">
        <v>7</v>
      </c>
      <c r="C8" s="11" t="s">
        <v>6</v>
      </c>
      <c r="D8" s="15">
        <v>1</v>
      </c>
      <c r="E8" s="15">
        <v>1</v>
      </c>
      <c r="F8" s="15">
        <f>D8</f>
        <v>1</v>
      </c>
      <c r="G8" s="15"/>
      <c r="H8" s="15"/>
      <c r="I8" s="15">
        <v>1</v>
      </c>
      <c r="J8" s="16">
        <f>D8</f>
        <v>1</v>
      </c>
    </row>
    <row r="9" spans="2:10" x14ac:dyDescent="0.25">
      <c r="B9" s="10" t="s">
        <v>9</v>
      </c>
      <c r="C9" s="11" t="s">
        <v>8</v>
      </c>
      <c r="D9" s="15">
        <f>16</f>
        <v>16</v>
      </c>
      <c r="E9" s="15"/>
      <c r="F9" s="15">
        <f>14</f>
        <v>14</v>
      </c>
      <c r="G9" s="15"/>
      <c r="H9" s="15">
        <f>14</f>
        <v>14</v>
      </c>
      <c r="I9" s="15"/>
      <c r="J9" s="16">
        <f>D9</f>
        <v>16</v>
      </c>
    </row>
    <row r="10" spans="2:10" x14ac:dyDescent="0.25">
      <c r="B10" s="10" t="s">
        <v>51</v>
      </c>
      <c r="C10" s="11" t="s">
        <v>10</v>
      </c>
      <c r="D10" s="15">
        <v>10</v>
      </c>
      <c r="E10" s="15"/>
      <c r="F10" s="15">
        <v>10</v>
      </c>
      <c r="G10" s="15"/>
      <c r="H10" s="15"/>
      <c r="I10" s="15"/>
      <c r="J10" s="16"/>
    </row>
    <row r="11" spans="2:10" x14ac:dyDescent="0.25">
      <c r="B11" s="10" t="s">
        <v>46</v>
      </c>
      <c r="C11" s="11" t="s">
        <v>12</v>
      </c>
      <c r="D11" s="15">
        <v>20</v>
      </c>
      <c r="E11" s="15"/>
      <c r="F11" s="15">
        <v>20</v>
      </c>
      <c r="G11" s="15"/>
      <c r="H11" s="15">
        <v>18</v>
      </c>
      <c r="I11" s="15"/>
      <c r="J11" s="16"/>
    </row>
    <row r="12" spans="2:10" x14ac:dyDescent="0.25">
      <c r="B12" s="10" t="s">
        <v>43</v>
      </c>
      <c r="C12" s="11" t="s">
        <v>14</v>
      </c>
      <c r="D12" s="15">
        <v>46</v>
      </c>
      <c r="E12" s="15">
        <v>39</v>
      </c>
      <c r="F12" s="15">
        <v>46</v>
      </c>
      <c r="G12" s="15"/>
      <c r="H12" s="15">
        <v>48</v>
      </c>
      <c r="I12" s="15">
        <v>39</v>
      </c>
      <c r="J12" s="16">
        <v>46</v>
      </c>
    </row>
    <row r="13" spans="2:10" x14ac:dyDescent="0.25">
      <c r="B13" s="10" t="s">
        <v>11</v>
      </c>
      <c r="C13" s="11" t="s">
        <v>45</v>
      </c>
      <c r="D13" s="15">
        <f>10-3+6+6+7</f>
        <v>26</v>
      </c>
      <c r="E13" s="15">
        <f>D13</f>
        <v>26</v>
      </c>
      <c r="F13" s="15">
        <f>D13</f>
        <v>26</v>
      </c>
      <c r="G13" s="15"/>
      <c r="H13" s="15"/>
      <c r="I13" s="15">
        <f>E13</f>
        <v>26</v>
      </c>
      <c r="J13" s="16"/>
    </row>
    <row r="14" spans="2:10" x14ac:dyDescent="0.25">
      <c r="B14" s="10" t="s">
        <v>13</v>
      </c>
      <c r="C14" s="11" t="s">
        <v>47</v>
      </c>
      <c r="D14" s="15">
        <f>9-2+2+3</f>
        <v>12</v>
      </c>
      <c r="E14" s="15">
        <f>D14</f>
        <v>12</v>
      </c>
      <c r="F14" s="15">
        <f>D14</f>
        <v>12</v>
      </c>
      <c r="G14" s="15"/>
      <c r="H14" s="15"/>
      <c r="I14" s="15">
        <f>E14</f>
        <v>12</v>
      </c>
      <c r="J14" s="16"/>
    </row>
    <row r="15" spans="2:10" x14ac:dyDescent="0.25">
      <c r="B15" s="10" t="s">
        <v>15</v>
      </c>
      <c r="C15" s="11" t="s">
        <v>23</v>
      </c>
      <c r="D15" s="15">
        <f>4+5</f>
        <v>9</v>
      </c>
      <c r="E15" s="15">
        <f>D15</f>
        <v>9</v>
      </c>
      <c r="F15" s="15">
        <f>D15</f>
        <v>9</v>
      </c>
      <c r="G15" s="15">
        <f>D15</f>
        <v>9</v>
      </c>
      <c r="H15" s="15"/>
      <c r="I15" s="15">
        <f>D15</f>
        <v>9</v>
      </c>
      <c r="J15" s="16">
        <f>D15</f>
        <v>9</v>
      </c>
    </row>
    <row r="16" spans="2:10" x14ac:dyDescent="0.25">
      <c r="B16" s="10" t="s">
        <v>40</v>
      </c>
      <c r="C16" s="11" t="s">
        <v>48</v>
      </c>
      <c r="D16" s="15">
        <f>SUM(D5:D15)</f>
        <v>237</v>
      </c>
      <c r="E16" s="15">
        <f t="shared" ref="E16:I16" si="0">SUM(E5:E15)</f>
        <v>87</v>
      </c>
      <c r="F16" s="15">
        <f t="shared" si="0"/>
        <v>235</v>
      </c>
      <c r="G16" s="15">
        <f t="shared" si="0"/>
        <v>12</v>
      </c>
      <c r="H16" s="15">
        <f t="shared" si="0"/>
        <v>121</v>
      </c>
      <c r="I16" s="15">
        <f t="shared" si="0"/>
        <v>87</v>
      </c>
      <c r="J16" s="16">
        <f>SUM(J5:J15)</f>
        <v>169</v>
      </c>
    </row>
    <row r="17" spans="2:10" x14ac:dyDescent="0.25">
      <c r="B17" s="10" t="s">
        <v>16</v>
      </c>
      <c r="C17" s="11" t="s">
        <v>18</v>
      </c>
      <c r="D17" s="15">
        <f>29+7+11+28-5+15+5</f>
        <v>90</v>
      </c>
      <c r="E17" s="15">
        <f>30+7+11+28+10</f>
        <v>86</v>
      </c>
      <c r="F17" s="15">
        <f>29+7+11+28-5+15+5</f>
        <v>90</v>
      </c>
      <c r="G17" s="15">
        <f>26+7+11+28+10</f>
        <v>82</v>
      </c>
      <c r="H17" s="15">
        <f>27+9+11+28+10</f>
        <v>85</v>
      </c>
      <c r="I17" s="15">
        <f>E17</f>
        <v>86</v>
      </c>
      <c r="J17" s="16"/>
    </row>
    <row r="18" spans="2:10" s="14" customFormat="1" x14ac:dyDescent="0.25">
      <c r="B18" s="10" t="s">
        <v>17</v>
      </c>
      <c r="C18" s="11" t="s">
        <v>20</v>
      </c>
      <c r="D18" s="12"/>
      <c r="E18" s="12"/>
      <c r="F18" s="12"/>
      <c r="G18" s="12"/>
      <c r="H18" s="12"/>
      <c r="I18" s="12"/>
      <c r="J18" s="13"/>
    </row>
    <row r="19" spans="2:10" s="14" customFormat="1" x14ac:dyDescent="0.25">
      <c r="B19" s="10" t="s">
        <v>19</v>
      </c>
      <c r="C19" s="11" t="s">
        <v>21</v>
      </c>
      <c r="D19" s="12"/>
      <c r="E19" s="12"/>
      <c r="F19" s="12"/>
      <c r="G19" s="12"/>
      <c r="H19" s="12"/>
      <c r="I19" s="12"/>
      <c r="J19" s="13"/>
    </row>
    <row r="20" spans="2:10" ht="29.25" x14ac:dyDescent="0.25">
      <c r="B20" s="10" t="s">
        <v>44</v>
      </c>
      <c r="C20" s="11" t="s">
        <v>49</v>
      </c>
      <c r="D20" s="17"/>
      <c r="E20" s="17"/>
      <c r="F20" s="17"/>
      <c r="G20" s="17">
        <v>0.3</v>
      </c>
      <c r="H20" s="18">
        <v>4.7752999999999997</v>
      </c>
      <c r="I20" s="17"/>
      <c r="J20" s="19"/>
    </row>
    <row r="21" spans="2:10" ht="29.25" x14ac:dyDescent="0.25">
      <c r="B21" s="10" t="s">
        <v>22</v>
      </c>
      <c r="C21" s="11" t="s">
        <v>50</v>
      </c>
      <c r="D21" s="17"/>
      <c r="E21" s="17">
        <v>7</v>
      </c>
      <c r="F21" s="17"/>
      <c r="G21" s="17"/>
      <c r="H21" s="17">
        <f>1+4</f>
        <v>5</v>
      </c>
      <c r="I21" s="17">
        <f>E21</f>
        <v>7</v>
      </c>
      <c r="J21" s="19"/>
    </row>
    <row r="22" spans="2:10" ht="30" thickBot="1" x14ac:dyDescent="0.3">
      <c r="B22" s="20" t="s">
        <v>31</v>
      </c>
      <c r="C22" s="21" t="s">
        <v>52</v>
      </c>
      <c r="D22" s="22">
        <f t="shared" ref="D22:J22" si="1">SUM(D16:D21)</f>
        <v>327</v>
      </c>
      <c r="E22" s="22">
        <f t="shared" si="1"/>
        <v>180</v>
      </c>
      <c r="F22" s="22">
        <f t="shared" si="1"/>
        <v>325</v>
      </c>
      <c r="G22" s="22">
        <f t="shared" si="1"/>
        <v>94.3</v>
      </c>
      <c r="H22" s="22">
        <f t="shared" si="1"/>
        <v>215.77529999999999</v>
      </c>
      <c r="I22" s="22">
        <f t="shared" si="1"/>
        <v>180</v>
      </c>
      <c r="J22" s="22">
        <f t="shared" si="1"/>
        <v>169</v>
      </c>
    </row>
    <row r="23" spans="2:10" ht="15.75" x14ac:dyDescent="0.25">
      <c r="B23" s="23" t="s">
        <v>29</v>
      </c>
      <c r="F23" s="24"/>
      <c r="G23" s="24"/>
    </row>
    <row r="24" spans="2:10" hidden="1" x14ac:dyDescent="0.25">
      <c r="B24" s="25" t="s">
        <v>24</v>
      </c>
    </row>
    <row r="25" spans="2:10" hidden="1" x14ac:dyDescent="0.25">
      <c r="B25" s="1" t="s">
        <v>25</v>
      </c>
    </row>
    <row r="26" spans="2:10" hidden="1" x14ac:dyDescent="0.25">
      <c r="B26" s="1" t="s">
        <v>26</v>
      </c>
    </row>
    <row r="27" spans="2:10" hidden="1" x14ac:dyDescent="0.25">
      <c r="B27" s="1" t="s">
        <v>27</v>
      </c>
    </row>
    <row r="28" spans="2:10" hidden="1" x14ac:dyDescent="0.25">
      <c r="B28" s="1" t="s">
        <v>28</v>
      </c>
    </row>
    <row r="29" spans="2:10" hidden="1" x14ac:dyDescent="0.25"/>
    <row r="30" spans="2:10" hidden="1" x14ac:dyDescent="0.25"/>
    <row r="31" spans="2:10" hidden="1" x14ac:dyDescent="0.25"/>
    <row r="32" spans="2:10" hidden="1" x14ac:dyDescent="0.25"/>
    <row r="33" spans="2:9" hidden="1" x14ac:dyDescent="0.25"/>
    <row r="34" spans="2:9" hidden="1" x14ac:dyDescent="0.25"/>
    <row r="35" spans="2:9" x14ac:dyDescent="0.25">
      <c r="B35" s="26" t="s">
        <v>30</v>
      </c>
      <c r="H35" s="27"/>
    </row>
    <row r="36" spans="2:9" x14ac:dyDescent="0.25">
      <c r="B36" s="26" t="s">
        <v>42</v>
      </c>
    </row>
    <row r="37" spans="2:9" x14ac:dyDescent="0.25">
      <c r="B37" s="26" t="s">
        <v>32</v>
      </c>
    </row>
    <row r="38" spans="2:9" x14ac:dyDescent="0.25">
      <c r="B38" s="26" t="s">
        <v>41</v>
      </c>
    </row>
    <row r="40" spans="2:9" x14ac:dyDescent="0.25">
      <c r="D40" s="24"/>
      <c r="E40" s="24"/>
      <c r="F40" s="24"/>
      <c r="G40" s="24"/>
      <c r="H40" s="24"/>
      <c r="I40" s="24"/>
    </row>
    <row r="41" spans="2:9" x14ac:dyDescent="0.25">
      <c r="D41" s="28"/>
      <c r="E41" s="28"/>
      <c r="F41" s="28"/>
      <c r="G41" s="28"/>
      <c r="H41" s="28"/>
      <c r="I41" s="28"/>
    </row>
    <row r="42" spans="2:9" x14ac:dyDescent="0.25">
      <c r="G42" s="29"/>
      <c r="I42" s="29"/>
    </row>
  </sheetData>
  <mergeCells count="1">
    <mergeCell ref="B2:J2"/>
  </mergeCells>
  <pageMargins left="0.7" right="0.7" top="0.75" bottom="0.75" header="0.3" footer="0.3"/>
  <pageSetup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SEU7YU5J4REP-940329272-386873</_dlc_DocId>
    <_dlc_DocIdUrl xmlns="999f919b-ab5a-4db1-a56a-2b12b49855bf">
      <Url>https://swpgh.sharepoint.com/sites/swpnpa/_layouts/15/DocIdRedir.aspx?ID=SEU7YU5J4REP-940329272-386873</Url>
      <Description>SEU7YU5J4REP-940329272-386873</Description>
    </_dlc_DocIdUrl>
  </documentManagement>
</p:properties>
</file>

<file path=customXml/itemProps1.xml><?xml version="1.0" encoding="utf-8"?>
<ds:datastoreItem xmlns:ds="http://schemas.openxmlformats.org/officeDocument/2006/customXml" ds:itemID="{299FA575-B099-48B3-896B-40E48D849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0123D1-8A91-46F8-8D5B-3591C6A82FE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E11ECD3-1EC9-4D5D-B585-4F3D7DA7E1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1A51C9-023D-4630-8D14-AF12207A3C4B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Ex-Pump PBU</vt:lpstr>
      <vt:lpstr>'Ex-Pump PBU'!Print_Area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2024-06-10T12:31:27Z</cp:lastPrinted>
  <dcterms:created xsi:type="dcterms:W3CDTF">2015-12-31T14:28:30Z</dcterms:created>
  <dcterms:modified xsi:type="dcterms:W3CDTF">2024-07-15T14:32:00Z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3f144c72-dff5-46ff-9ec9-a9b35936628b</vt:lpwstr>
  </property>
  <property fmtid="{D5CDD505-2E9C-101B-9397-08002B2CF9AE}" pid="4" name="MediaServiceImageTags">
    <vt:lpwstr/>
  </property>
</Properties>
</file>