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33B3CBB0-EDB3-4FBF-8A91-686DCC132B35}" xr6:coauthVersionLast="47" xr6:coauthVersionMax="47" xr10:uidLastSave="{00000000-0000-0000-0000-000000000000}"/>
  <bookViews>
    <workbookView xWindow="-120" yWindow="-120" windowWidth="29040" windowHeight="15720" tabRatio="760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1" i="6" l="1"/>
  <c r="I221" i="6"/>
  <c r="J221" i="6" s="1"/>
  <c r="K221" i="6" s="1"/>
  <c r="G221" i="6"/>
  <c r="F221" i="6"/>
  <c r="D221" i="6"/>
  <c r="E221" i="6" s="1"/>
  <c r="B221" i="6"/>
  <c r="M331" i="3"/>
  <c r="L331" i="3"/>
  <c r="J331" i="3"/>
  <c r="I331" i="3"/>
  <c r="F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0" i="3" l="1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F327" i="3" s="1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9" i="3" l="1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J325" i="3" s="1"/>
  <c r="E324" i="3"/>
  <c r="B324" i="3"/>
  <c r="L214" i="6"/>
  <c r="I214" i="6"/>
  <c r="J214" i="6"/>
  <c r="K214" i="6" s="1"/>
  <c r="G214" i="6"/>
  <c r="B214" i="6"/>
  <c r="F325" i="3" l="1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45" i="3"/>
  <c r="G344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43" i="3"/>
  <c r="I343" i="3" s="1"/>
  <c r="H345" i="3"/>
  <c r="I345" i="3" s="1"/>
  <c r="H344" i="3"/>
  <c r="I344" i="3" s="1"/>
  <c r="H342" i="3"/>
  <c r="I342" i="3" s="1"/>
  <c r="H341" i="3"/>
  <c r="I341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48" i="3"/>
  <c r="H348" i="3" s="1"/>
  <c r="I348" i="3" s="1"/>
  <c r="G347" i="3"/>
  <c r="H347" i="3" s="1"/>
  <c r="I347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46" i="3"/>
  <c r="I346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<sst xmlns="http://schemas.openxmlformats.org/spreadsheetml/2006/main" count="260" uniqueCount="69">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</sst>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1"/>
  <sheetViews>
    <sheetView workbookViewId="0">
      <pane xSplit="2" ySplit="7" topLeftCell="C195" activePane="bottomRight" state="frozen"/>
      <selection pane="topRight" activeCell="C1" sqref="C1"/>
      <selection pane="bottomLeft" activeCell="A8" sqref="A8"/>
      <selection pane="bottomRight" activeCell="O209" sqref="O209"/>
    </sheetView>
  </sheetViews>
  <sheetFormatPr defaultColWidth="14" defaultRowHeight="14.25" x14ac:dyDescent="0.2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21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21" si="79">C167+D167</f>
        <v>141</v>
      </c>
      <c r="F167" s="380">
        <f t="shared" ref="F167:F221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21" si="81">H167+I167</f>
        <v>73.454999999999998</v>
      </c>
      <c r="K167" s="383">
        <f t="shared" ref="K167:K221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 x14ac:dyDescent="0.25">
      <c r="A220" s="326">
        <v>45352</v>
      </c>
      <c r="B220" s="332">
        <f>12.9598*100</f>
        <v>1295.98</v>
      </c>
      <c r="C220" s="378">
        <v>779.37689999999998</v>
      </c>
      <c r="D220" s="378">
        <f>4+1</f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  <row r="221" spans="1:12" ht="15" x14ac:dyDescent="0.25">
      <c r="A221" s="326">
        <v>45367</v>
      </c>
      <c r="B221" s="332">
        <f>13.2189*100</f>
        <v>1321.8899999999999</v>
      </c>
      <c r="C221" s="378">
        <v>812.1336</v>
      </c>
      <c r="D221" s="378">
        <f>4+1</f>
        <v>5</v>
      </c>
      <c r="E221" s="379">
        <f t="shared" si="79"/>
        <v>817.1336</v>
      </c>
      <c r="F221" s="380">
        <f t="shared" si="80"/>
        <v>4.176142872132016E-2</v>
      </c>
      <c r="G221" s="381">
        <f>(785.0724+75.0087+1.5594-521.596)</f>
        <v>340.04449999999997</v>
      </c>
      <c r="H221" s="393"/>
      <c r="I221" s="321">
        <f>9+68+27.1555+19+72.3</f>
        <v>195.4555</v>
      </c>
      <c r="J221" s="385">
        <f t="shared" si="81"/>
        <v>195.4555</v>
      </c>
      <c r="K221" s="383">
        <f t="shared" si="82"/>
        <v>535.5</v>
      </c>
      <c r="L221" s="384">
        <f t="shared" si="77"/>
        <v>0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48"/>
  <sheetViews>
    <sheetView tabSelected="1" workbookViewId="0">
      <pane xSplit="2" ySplit="5" topLeftCell="C308" activePane="bottomRight" state="frozen"/>
      <selection pane="topRight" activeCell="C1" sqref="C1"/>
      <selection pane="bottomLeft" activeCell="A6" sqref="A6"/>
      <selection pane="bottomRight" activeCell="P321" sqref="P321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31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31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31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3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3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3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3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3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3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3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3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3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>L329/L328-1</f>
        <v>4.9420491211392692E-2</v>
      </c>
    </row>
    <row r="330" spans="1:13" ht="15" x14ac:dyDescent="0.2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>L330/L329-1</f>
        <v>1.2351956170969736E-2</v>
      </c>
    </row>
    <row r="331" spans="1:13" ht="15" x14ac:dyDescent="0.25">
      <c r="A331" s="400">
        <v>45367</v>
      </c>
      <c r="B331" s="398">
        <f>13.2189*100</f>
        <v>1321.8899999999999</v>
      </c>
      <c r="C331" s="321">
        <v>90.681899999999999</v>
      </c>
      <c r="D331" s="321">
        <v>2</v>
      </c>
      <c r="E331" s="331">
        <f t="shared" si="70"/>
        <v>92.681899999999999</v>
      </c>
      <c r="F331" s="308">
        <f>E331/E330-1</f>
        <v>-3.5185645922056419E-2</v>
      </c>
      <c r="G331" s="301">
        <v>89.993099999999998</v>
      </c>
      <c r="H331" s="301"/>
      <c r="I331" s="302">
        <f t="shared" si="77"/>
        <v>89.993099999999998</v>
      </c>
      <c r="J331" s="309">
        <f t="shared" ref="J331" si="82">I331/I330-1</f>
        <v>-3.2148053984467961E-2</v>
      </c>
      <c r="K331" s="329">
        <v>89.993099999999998</v>
      </c>
      <c r="L331" s="311">
        <f t="shared" si="78"/>
        <v>89.993099999999998</v>
      </c>
      <c r="M331" s="312">
        <f t="shared" ref="M331" si="83">L331/L330-1</f>
        <v>-3.2148053984467961E-2</v>
      </c>
    </row>
    <row r="332" spans="1:13" ht="18" x14ac:dyDescent="0.25">
      <c r="A332" s="402"/>
      <c r="C332" s="436" t="s">
        <v>51</v>
      </c>
      <c r="D332" s="436"/>
      <c r="E332" s="436"/>
      <c r="F332" s="436"/>
      <c r="G332" s="436"/>
      <c r="H332" s="436"/>
      <c r="I332" s="436"/>
      <c r="J332" s="436"/>
      <c r="K332" s="436"/>
    </row>
    <row r="333" spans="1:13" x14ac:dyDescent="0.2">
      <c r="C333" s="436"/>
      <c r="D333" s="436"/>
      <c r="E333" s="436"/>
      <c r="F333" s="436"/>
      <c r="G333" s="436"/>
      <c r="H333" s="436"/>
      <c r="I333" s="436"/>
      <c r="J333" s="436"/>
      <c r="K333" s="436"/>
    </row>
    <row r="335" spans="1:13" ht="15" x14ac:dyDescent="0.25">
      <c r="A335" s="326"/>
      <c r="C335" s="321"/>
      <c r="D335" s="331" t="s">
        <v>63</v>
      </c>
      <c r="E335" s="331"/>
      <c r="F335" s="308"/>
      <c r="G335" s="301"/>
      <c r="H335" s="301"/>
      <c r="I335" s="302"/>
      <c r="J335" s="333"/>
      <c r="K335" s="329"/>
      <c r="L335" s="311"/>
    </row>
    <row r="336" spans="1:13" ht="30" x14ac:dyDescent="0.25">
      <c r="D336" s="441" t="s">
        <v>52</v>
      </c>
      <c r="E336" s="441"/>
      <c r="F336" s="441"/>
      <c r="G336" s="334" t="s">
        <v>64</v>
      </c>
      <c r="H336" s="334" t="s">
        <v>66</v>
      </c>
      <c r="I336" s="334" t="s">
        <v>65</v>
      </c>
    </row>
    <row r="337" spans="4:14" x14ac:dyDescent="0.2">
      <c r="D337" s="437" t="s">
        <v>53</v>
      </c>
      <c r="E337" s="437"/>
      <c r="F337" s="437"/>
      <c r="G337" s="335">
        <v>49</v>
      </c>
      <c r="H337" s="335">
        <v>49</v>
      </c>
      <c r="I337" s="335">
        <v>49</v>
      </c>
      <c r="N337" s="336"/>
    </row>
    <row r="338" spans="4:14" x14ac:dyDescent="0.2">
      <c r="D338" s="437" t="s">
        <v>54</v>
      </c>
      <c r="E338" s="437"/>
      <c r="F338" s="437"/>
      <c r="G338" s="335">
        <v>48</v>
      </c>
      <c r="H338" s="335">
        <v>48</v>
      </c>
      <c r="I338" s="335">
        <v>48</v>
      </c>
      <c r="L338" s="337"/>
      <c r="N338" s="336"/>
    </row>
    <row r="339" spans="4:14" x14ac:dyDescent="0.2">
      <c r="D339" s="437" t="s">
        <v>55</v>
      </c>
      <c r="E339" s="437"/>
      <c r="F339" s="437"/>
      <c r="G339" s="335">
        <v>1</v>
      </c>
      <c r="H339" s="335">
        <v>1</v>
      </c>
      <c r="I339" s="335">
        <v>1</v>
      </c>
    </row>
    <row r="340" spans="4:14" x14ac:dyDescent="0.2">
      <c r="D340" s="437" t="s">
        <v>56</v>
      </c>
      <c r="E340" s="437"/>
      <c r="F340" s="437"/>
      <c r="G340" s="335">
        <v>14</v>
      </c>
      <c r="H340" s="335">
        <v>14</v>
      </c>
      <c r="I340" s="335">
        <v>14</v>
      </c>
    </row>
    <row r="341" spans="4:14" x14ac:dyDescent="0.2">
      <c r="D341" s="437" t="s">
        <v>67</v>
      </c>
      <c r="E341" s="437"/>
      <c r="F341" s="437"/>
      <c r="G341" s="335">
        <v>10</v>
      </c>
      <c r="H341" s="335">
        <f t="shared" ref="H341:I345" si="84">G341</f>
        <v>10</v>
      </c>
      <c r="I341" s="335">
        <f t="shared" si="84"/>
        <v>10</v>
      </c>
    </row>
    <row r="342" spans="4:14" x14ac:dyDescent="0.2">
      <c r="D342" s="437" t="s">
        <v>68</v>
      </c>
      <c r="E342" s="437"/>
      <c r="F342" s="437"/>
      <c r="G342" s="335">
        <v>20</v>
      </c>
      <c r="H342" s="335">
        <f t="shared" si="84"/>
        <v>20</v>
      </c>
      <c r="I342" s="335">
        <f t="shared" si="84"/>
        <v>20</v>
      </c>
    </row>
    <row r="343" spans="4:14" x14ac:dyDescent="0.2">
      <c r="D343" s="442" t="s">
        <v>57</v>
      </c>
      <c r="E343" s="442"/>
      <c r="F343" s="442"/>
      <c r="G343" s="338">
        <v>11</v>
      </c>
      <c r="H343" s="338">
        <f t="shared" si="84"/>
        <v>11</v>
      </c>
      <c r="I343" s="338">
        <f t="shared" si="84"/>
        <v>11</v>
      </c>
    </row>
    <row r="344" spans="4:14" x14ac:dyDescent="0.2">
      <c r="D344" s="437" t="s">
        <v>58</v>
      </c>
      <c r="E344" s="437"/>
      <c r="F344" s="437"/>
      <c r="G344" s="335">
        <f>3+3+6-3</f>
        <v>9</v>
      </c>
      <c r="H344" s="335">
        <f t="shared" si="84"/>
        <v>9</v>
      </c>
      <c r="I344" s="335">
        <f t="shared" si="84"/>
        <v>9</v>
      </c>
    </row>
    <row r="345" spans="4:14" x14ac:dyDescent="0.2">
      <c r="D345" s="442" t="s">
        <v>59</v>
      </c>
      <c r="E345" s="442"/>
      <c r="F345" s="442"/>
      <c r="G345" s="335">
        <f>3+5-3</f>
        <v>5</v>
      </c>
      <c r="H345" s="335">
        <f t="shared" si="84"/>
        <v>5</v>
      </c>
      <c r="I345" s="335">
        <f t="shared" si="84"/>
        <v>5</v>
      </c>
    </row>
    <row r="346" spans="4:14" x14ac:dyDescent="0.2">
      <c r="D346" s="437" t="s">
        <v>60</v>
      </c>
      <c r="E346" s="437"/>
      <c r="F346" s="437"/>
      <c r="G346" s="335">
        <v>46</v>
      </c>
      <c r="H346" s="335">
        <f t="shared" ref="H346:I348" si="85">G346</f>
        <v>46</v>
      </c>
      <c r="I346" s="335">
        <f t="shared" si="85"/>
        <v>46</v>
      </c>
    </row>
    <row r="347" spans="4:14" x14ac:dyDescent="0.2">
      <c r="D347" s="442" t="s">
        <v>61</v>
      </c>
      <c r="E347" s="442"/>
      <c r="F347" s="442"/>
      <c r="G347" s="335">
        <f>76.895*60%</f>
        <v>46.136999999999993</v>
      </c>
      <c r="H347" s="335">
        <f t="shared" si="85"/>
        <v>46.136999999999993</v>
      </c>
      <c r="I347" s="335">
        <f t="shared" si="85"/>
        <v>46.136999999999993</v>
      </c>
    </row>
    <row r="348" spans="4:14" x14ac:dyDescent="0.2">
      <c r="D348" s="437" t="s">
        <v>62</v>
      </c>
      <c r="E348" s="437"/>
      <c r="F348" s="437"/>
      <c r="G348" s="335">
        <f>76.895*40%</f>
        <v>30.757999999999999</v>
      </c>
      <c r="H348" s="335">
        <f t="shared" si="85"/>
        <v>30.757999999999999</v>
      </c>
      <c r="I348" s="335">
        <f t="shared" si="85"/>
        <v>30.757999999999999</v>
      </c>
    </row>
  </sheetData>
  <mergeCells count="18">
    <mergeCell ref="D344:F344"/>
    <mergeCell ref="D345:F345"/>
    <mergeCell ref="D347:F347"/>
    <mergeCell ref="D348:F348"/>
    <mergeCell ref="D346:F346"/>
    <mergeCell ref="D338:F338"/>
    <mergeCell ref="D339:F339"/>
    <mergeCell ref="D340:F340"/>
    <mergeCell ref="D336:F336"/>
    <mergeCell ref="D343:F343"/>
    <mergeCell ref="D341:F341"/>
    <mergeCell ref="D342:F342"/>
    <mergeCell ref="A4:A5"/>
    <mergeCell ref="C3:F3"/>
    <mergeCell ref="G3:J3"/>
    <mergeCell ref="C332:K333"/>
    <mergeCell ref="D337:F337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2024-03-18T10:21:20Z</dcterms:modified>
</cp:coreProperties>
</file>