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PPR/Pricing/PRICES/PBUs/PBU WORKOUT/PBU 2025/New folder/PUBLIC/"/>
    </mc:Choice>
  </mc:AlternateContent>
  <xr:revisionPtr revIDLastSave="14" documentId="14_{02BBB955-9957-4CA3-8436-BAE2410AD4A9}" xr6:coauthVersionLast="47" xr6:coauthVersionMax="47" xr10:uidLastSave="{F8897D8B-D905-4B5B-9990-F57D09E4CB43}"/>
  <bookViews>
    <workbookView xWindow="-120" yWindow="-120" windowWidth="29040" windowHeight="15720" xr2:uid="{00000000-000D-0000-FFFF-FFFF00000000}"/>
  </bookViews>
  <sheets>
    <sheet name="16TH JANUARY 2025" sheetId="1" r:id="rId1"/>
  </sheets>
  <definedNames>
    <definedName name="_xlnm.Print_Area" localSheetId="0">'16TH JANUARY 2025'!$B$3:$F$42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C19" i="1"/>
  <c r="E25" i="1"/>
  <c r="F25" i="1" s="1"/>
  <c r="C10" i="1"/>
  <c r="C39" i="1"/>
  <c r="C40" i="1"/>
  <c r="D13" i="1"/>
  <c r="D15" i="1"/>
  <c r="D18" i="1"/>
  <c r="D10" i="1" l="1"/>
  <c r="D38" i="1"/>
  <c r="E38" i="1" s="1"/>
  <c r="C14" i="1" l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E39" i="1"/>
  <c r="D39" i="1"/>
  <c r="D40" i="1"/>
  <c r="E40" i="1" s="1"/>
  <c r="C27" i="1"/>
  <c r="E34" i="1"/>
  <c r="D37" i="1"/>
  <c r="E37" i="1" s="1"/>
  <c r="E27" i="1" l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<sst xmlns="http://schemas.openxmlformats.org/spreadsheetml/2006/main" count="44" uniqueCount="38">
  <si>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</si>
  <si>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</si>
  <si>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</si>
  <si>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</si>
  <si>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</si>
  <si>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</si>
  <si>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</si>
  <si>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</si>
  <si>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</si>
  <si>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</si>
  <si>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</si>
  <si>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</si>
  <si>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</si>
  <si>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</si>
  <si>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</si>
  <si>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</si>
  <si>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</si>
  <si>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</si>
  <si>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</si>
  <si>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</si>
  <si>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</si>
  <si>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</si>
  <si>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</si>
  <si>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</si>
  <si>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</si>
  <si>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</si>
  <si>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</si>
  <si>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</si>
  <si>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</si>
  <si>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</si>
  <si>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</si>
  <si>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</si>
  <si>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</si>
  <si>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</si>
  <si>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</si>
  <si>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</si>
  <si>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EXPORT PRICES OF PETROLEUM PRODUCTS - EFFECTIVE 16TH JANUARY 2025</t>
  </si>
  <si>
    <t>PRICE BUILD-UP EFFECTIVE 16TH JANUARY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</si>
</sst>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3" formatCode="_-* #,##0.00_-;\-* #,##0.00_-;_-* &quot;-&quot;??_-;_-@_-"/>
    <numFmt numFmtId="164" formatCode="_(* #,##0.00_);_(* \(#,##0.00\);_(* &quot;-&quot;??_);_(@_)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  <numFmt numFmtId="172" formatCode="#,##0.0000000"/>
  </numFmts>
  <fonts count="26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sz val="20"/>
      <name val="Arial"/>
      <family val="2"/>
    </font>
    <font>
      <b/>
      <u/>
      <sz val="48"/>
      <name val="Montserrat"/>
    </font>
    <font>
      <sz val="12"/>
      <name val="Montserrat"/>
    </font>
    <font>
      <b/>
      <sz val="20"/>
      <name val="Montserrat"/>
    </font>
    <font>
      <b/>
      <sz val="12"/>
      <name val="Montserrat"/>
    </font>
    <font>
      <b/>
      <sz val="22"/>
      <name val="Montserrat"/>
    </font>
    <font>
      <sz val="10"/>
      <name val="Montserrat"/>
    </font>
    <font>
      <b/>
      <sz val="22"/>
      <color indexed="8"/>
      <name val="Montserrat"/>
    </font>
    <font>
      <sz val="22"/>
      <name val="Montserrat"/>
    </font>
    <font>
      <sz val="22"/>
      <color indexed="8"/>
      <name val="Montserrat"/>
    </font>
    <font>
      <b/>
      <sz val="24"/>
      <name val="Montserrat"/>
    </font>
    <font>
      <b/>
      <sz val="18"/>
      <name val="Montserrat"/>
    </font>
    <font>
      <b/>
      <sz val="24"/>
      <color indexed="8"/>
      <name val="Montserrat"/>
    </font>
    <font>
      <sz val="20"/>
      <color indexed="8"/>
      <name val="Montserrat"/>
    </font>
    <font>
      <sz val="20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2" fillId="0" borderId="0" xfId="0" applyFont="1"/>
    <xf numFmtId="165" fontId="8" fillId="0" borderId="0" xfId="0" applyNumberFormat="1" applyFont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0" fontId="10" fillId="0" borderId="0" xfId="0" applyFont="1"/>
    <xf numFmtId="0" fontId="9" fillId="0" borderId="0" xfId="0" applyFont="1"/>
    <xf numFmtId="43" fontId="9" fillId="0" borderId="0" xfId="1" applyFont="1" applyFill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1" fontId="8" fillId="0" borderId="0" xfId="0" applyNumberFormat="1" applyFont="1"/>
    <xf numFmtId="0" fontId="11" fillId="0" borderId="0" xfId="0" applyFont="1"/>
    <xf numFmtId="43" fontId="11" fillId="0" borderId="0" xfId="1" applyFont="1"/>
    <xf numFmtId="9" fontId="8" fillId="0" borderId="0" xfId="4" applyFont="1" applyFill="1"/>
    <xf numFmtId="0" fontId="0" fillId="0" borderId="0" xfId="0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71" fontId="8" fillId="0" borderId="0" xfId="1" applyNumberFormat="1" applyFont="1" applyFill="1"/>
    <xf numFmtId="164" fontId="8" fillId="0" borderId="0" xfId="0" applyNumberFormat="1" applyFont="1"/>
    <xf numFmtId="0" fontId="13" fillId="0" borderId="0" xfId="0" applyFont="1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39" fontId="16" fillId="0" borderId="2" xfId="0" applyNumberFormat="1" applyFont="1" applyBorder="1" applyAlignment="1">
      <alignment horizontal="center" vertical="center"/>
    </xf>
    <xf numFmtId="0" fontId="17" fillId="0" borderId="0" xfId="0" applyFont="1"/>
    <xf numFmtId="39" fontId="18" fillId="2" borderId="2" xfId="0" applyNumberFormat="1" applyFont="1" applyFill="1" applyBorder="1" applyAlignment="1">
      <alignment horizontal="left"/>
    </xf>
    <xf numFmtId="165" fontId="18" fillId="2" borderId="2" xfId="1" applyNumberFormat="1" applyFont="1" applyFill="1" applyBorder="1" applyAlignment="1">
      <alignment horizontal="right"/>
    </xf>
    <xf numFmtId="172" fontId="19" fillId="0" borderId="0" xfId="0" applyNumberFormat="1" applyFont="1"/>
    <xf numFmtId="0" fontId="19" fillId="0" borderId="0" xfId="0" applyFont="1"/>
    <xf numFmtId="39" fontId="20" fillId="0" borderId="2" xfId="0" applyNumberFormat="1" applyFont="1" applyBorder="1" applyAlignment="1">
      <alignment horizontal="left"/>
    </xf>
    <xf numFmtId="165" fontId="20" fillId="0" borderId="2" xfId="1" applyNumberFormat="1" applyFont="1" applyFill="1" applyBorder="1" applyAlignment="1"/>
    <xf numFmtId="165" fontId="18" fillId="2" borderId="2" xfId="0" applyNumberFormat="1" applyFont="1" applyFill="1" applyBorder="1"/>
    <xf numFmtId="0" fontId="16" fillId="0" borderId="0" xfId="0" applyFont="1"/>
    <xf numFmtId="165" fontId="20" fillId="0" borderId="2" xfId="0" applyNumberFormat="1" applyFont="1" applyBorder="1"/>
    <xf numFmtId="39" fontId="19" fillId="0" borderId="2" xfId="0" applyNumberFormat="1" applyFont="1" applyBorder="1" applyAlignment="1">
      <alignment horizontal="left"/>
    </xf>
    <xf numFmtId="165" fontId="19" fillId="0" borderId="2" xfId="0" applyNumberFormat="1" applyFont="1" applyBorder="1" applyAlignment="1">
      <alignment horizontal="right"/>
    </xf>
    <xf numFmtId="39" fontId="18" fillId="2" borderId="2" xfId="0" applyNumberFormat="1" applyFont="1" applyFill="1" applyBorder="1"/>
    <xf numFmtId="39" fontId="20" fillId="0" borderId="2" xfId="0" applyNumberFormat="1" applyFont="1" applyBorder="1"/>
    <xf numFmtId="165" fontId="20" fillId="0" borderId="2" xfId="1" applyNumberFormat="1" applyFont="1" applyFill="1" applyBorder="1" applyAlignment="1" applyProtection="1"/>
    <xf numFmtId="165" fontId="19" fillId="0" borderId="0" xfId="0" applyNumberFormat="1" applyFont="1"/>
    <xf numFmtId="0" fontId="18" fillId="2" borderId="2" xfId="0" applyFont="1" applyFill="1" applyBorder="1"/>
    <xf numFmtId="4" fontId="18" fillId="2" borderId="2" xfId="1" applyNumberFormat="1" applyFont="1" applyFill="1" applyBorder="1" applyAlignment="1" applyProtection="1"/>
    <xf numFmtId="0" fontId="14" fillId="0" borderId="0" xfId="0" applyFont="1"/>
    <xf numFmtId="43" fontId="13" fillId="0" borderId="0" xfId="0" applyNumberFormat="1" applyFont="1"/>
    <xf numFmtId="0" fontId="21" fillId="2" borderId="0" xfId="0" applyFont="1" applyFill="1" applyAlignment="1">
      <alignment horizontal="left" vertical="center"/>
    </xf>
    <xf numFmtId="0" fontId="21" fillId="2" borderId="0" xfId="0" applyFont="1" applyFill="1"/>
    <xf numFmtId="0" fontId="21" fillId="0" borderId="5" xfId="0" applyFont="1" applyBorder="1"/>
    <xf numFmtId="0" fontId="22" fillId="0" borderId="6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39" fontId="16" fillId="0" borderId="7" xfId="0" applyNumberFormat="1" applyFont="1" applyBorder="1"/>
    <xf numFmtId="43" fontId="16" fillId="0" borderId="8" xfId="1" applyFont="1" applyFill="1" applyBorder="1"/>
    <xf numFmtId="43" fontId="16" fillId="0" borderId="11" xfId="1" applyFont="1" applyFill="1" applyBorder="1"/>
    <xf numFmtId="0" fontId="16" fillId="0" borderId="3" xfId="0" applyFont="1" applyBorder="1"/>
    <xf numFmtId="43" fontId="19" fillId="0" borderId="4" xfId="1" applyFont="1" applyFill="1" applyBorder="1"/>
    <xf numFmtId="43" fontId="19" fillId="0" borderId="16" xfId="1" applyFont="1" applyFill="1" applyBorder="1"/>
    <xf numFmtId="0" fontId="16" fillId="0" borderId="5" xfId="0" applyFont="1" applyBorder="1"/>
    <xf numFmtId="43" fontId="16" fillId="0" borderId="6" xfId="1" applyFont="1" applyFill="1" applyBorder="1"/>
    <xf numFmtId="43" fontId="16" fillId="0" borderId="10" xfId="1" applyFont="1" applyFill="1" applyBorder="1"/>
    <xf numFmtId="0" fontId="21" fillId="0" borderId="0" xfId="0" applyFont="1"/>
    <xf numFmtId="170" fontId="21" fillId="0" borderId="0" xfId="1" applyNumberFormat="1" applyFont="1" applyFill="1" applyBorder="1"/>
    <xf numFmtId="165" fontId="23" fillId="0" borderId="0" xfId="0" applyNumberFormat="1" applyFont="1"/>
    <xf numFmtId="165" fontId="18" fillId="3" borderId="5" xfId="0" applyNumberFormat="1" applyFont="1" applyFill="1" applyBorder="1"/>
    <xf numFmtId="165" fontId="18" fillId="3" borderId="6" xfId="0" applyNumberFormat="1" applyFont="1" applyFill="1" applyBorder="1"/>
    <xf numFmtId="165" fontId="18" fillId="3" borderId="10" xfId="0" applyNumberFormat="1" applyFont="1" applyFill="1" applyBorder="1"/>
    <xf numFmtId="165" fontId="24" fillId="3" borderId="7" xfId="0" applyNumberFormat="1" applyFont="1" applyFill="1" applyBorder="1"/>
    <xf numFmtId="165" fontId="25" fillId="3" borderId="8" xfId="0" applyNumberFormat="1" applyFont="1" applyFill="1" applyBorder="1"/>
    <xf numFmtId="165" fontId="25" fillId="3" borderId="11" xfId="0" applyNumberFormat="1" applyFont="1" applyFill="1" applyBorder="1"/>
    <xf numFmtId="165" fontId="24" fillId="4" borderId="1" xfId="0" applyNumberFormat="1" applyFont="1" applyFill="1" applyBorder="1"/>
    <xf numFmtId="165" fontId="25" fillId="4" borderId="2" xfId="0" applyNumberFormat="1" applyFont="1" applyFill="1" applyBorder="1"/>
    <xf numFmtId="165" fontId="25" fillId="4" borderId="12" xfId="0" applyNumberFormat="1" applyFont="1" applyFill="1" applyBorder="1"/>
    <xf numFmtId="165" fontId="24" fillId="3" borderId="1" xfId="0" applyNumberFormat="1" applyFont="1" applyFill="1" applyBorder="1"/>
    <xf numFmtId="165" fontId="25" fillId="3" borderId="2" xfId="0" applyNumberFormat="1" applyFont="1" applyFill="1" applyBorder="1"/>
    <xf numFmtId="165" fontId="25" fillId="3" borderId="12" xfId="0" applyNumberFormat="1" applyFont="1" applyFill="1" applyBorder="1"/>
    <xf numFmtId="165" fontId="24" fillId="0" borderId="1" xfId="0" applyNumberFormat="1" applyFont="1" applyBorder="1"/>
    <xf numFmtId="165" fontId="24" fillId="0" borderId="2" xfId="0" applyNumberFormat="1" applyFont="1" applyBorder="1"/>
    <xf numFmtId="165" fontId="24" fillId="0" borderId="12" xfId="0" applyNumberFormat="1" applyFont="1" applyBorder="1"/>
    <xf numFmtId="165" fontId="24" fillId="3" borderId="2" xfId="0" applyNumberFormat="1" applyFont="1" applyFill="1" applyBorder="1"/>
    <xf numFmtId="165" fontId="24" fillId="3" borderId="12" xfId="0" applyNumberFormat="1" applyFont="1" applyFill="1" applyBorder="1"/>
    <xf numFmtId="165" fontId="24" fillId="4" borderId="13" xfId="0" applyNumberFormat="1" applyFont="1" applyFill="1" applyBorder="1"/>
    <xf numFmtId="165" fontId="24" fillId="4" borderId="14" xfId="0" applyNumberFormat="1" applyFont="1" applyFill="1" applyBorder="1"/>
    <xf numFmtId="165" fontId="24" fillId="4" borderId="15" xfId="0" applyNumberFormat="1" applyFont="1" applyFill="1" applyBorder="1"/>
    <xf numFmtId="165" fontId="16" fillId="0" borderId="0" xfId="0" applyNumberFormat="1" applyFont="1"/>
    <xf numFmtId="0" fontId="21" fillId="2" borderId="9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1" defaultTableStyle="TableStyleMedium9" defaultPivotStyle="PivotStyleLight16">
    <tableStyle name="Invisible" pivot="0" table="0" count="0" xr9:uid="{8FB037A5-C224-4B24-A97B-4ECC340A6E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topLeftCell="A3" zoomScale="42" zoomScaleNormal="42" zoomScaleSheetLayoutView="42" zoomScalePageLayoutView="42" workbookViewId="0">
      <selection activeCell="Q19" sqref="Q19"/>
    </sheetView>
  </sheetViews>
  <sheetFormatPr defaultColWidth="8.85546875" defaultRowHeight="12.75"/>
  <cols>
    <col min="2" max="2" width="102" customWidth="1"/>
    <col min="3" max="3" width="50.7109375" customWidth="1"/>
    <col min="4" max="4" width="60.85546875" bestFit="1" customWidth="1"/>
    <col min="5" max="5" width="53.7109375" bestFit="1" customWidth="1"/>
    <col min="6" max="6" width="46.7109375" customWidth="1"/>
    <col min="7" max="7" width="9.140625" customWidth="1"/>
    <col min="8" max="8" width="24.42578125" customWidth="1"/>
    <col min="9" max="9" width="24.140625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  <col min="22" max="22" width="21.855468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89" t="s">
        <v>37</v>
      </c>
      <c r="C3" s="89"/>
      <c r="D3" s="89"/>
      <c r="E3" s="89"/>
      <c r="F3" s="89"/>
      <c r="G3" s="1"/>
      <c r="H3" s="1"/>
      <c r="I3" s="1"/>
      <c r="J3" s="1"/>
      <c r="K3" s="1"/>
    </row>
    <row r="4" spans="1:11" ht="34.5" customHeight="1">
      <c r="A4" s="2"/>
      <c r="B4" s="26"/>
      <c r="C4" s="27"/>
      <c r="D4" s="28"/>
      <c r="E4" s="28"/>
      <c r="F4" s="28"/>
      <c r="G4" s="5"/>
      <c r="H4" s="5"/>
      <c r="I4" s="5"/>
      <c r="J4" s="5"/>
      <c r="K4" s="5"/>
    </row>
    <row r="5" spans="1:11" ht="43.5" customHeight="1">
      <c r="B5" s="29"/>
      <c r="C5" s="29" t="s">
        <v>0</v>
      </c>
      <c r="D5" s="29" t="s">
        <v>1</v>
      </c>
      <c r="E5" s="30"/>
      <c r="F5" s="30"/>
    </row>
    <row r="6" spans="1:11" s="6" customFormat="1" ht="39.950000000000003" customHeight="1">
      <c r="B6" s="31" t="s">
        <v>2</v>
      </c>
      <c r="C6" s="32">
        <v>1152.808609327308</v>
      </c>
      <c r="D6" s="32">
        <v>808.52983822684632</v>
      </c>
      <c r="E6" s="33"/>
      <c r="F6" s="34"/>
    </row>
    <row r="7" spans="1:11" s="6" customFormat="1" ht="39.950000000000003" customHeight="1">
      <c r="B7" s="35" t="s">
        <v>3</v>
      </c>
      <c r="C7" s="36"/>
      <c r="D7" s="36">
        <v>84.936142682352937</v>
      </c>
      <c r="E7" s="34"/>
      <c r="F7" s="34"/>
    </row>
    <row r="8" spans="1:11" s="6" customFormat="1" ht="39.950000000000003" customHeight="1">
      <c r="B8" s="35" t="s">
        <v>30</v>
      </c>
      <c r="C8" s="36"/>
      <c r="D8" s="36">
        <v>1.5593999999999999</v>
      </c>
      <c r="E8" s="45"/>
      <c r="F8" s="34"/>
    </row>
    <row r="9" spans="1:11" s="6" customFormat="1" ht="39.950000000000003" customHeight="1">
      <c r="B9" s="35" t="s">
        <v>4</v>
      </c>
      <c r="C9" s="36"/>
      <c r="D9" s="36">
        <v>-531.40768090919926</v>
      </c>
      <c r="E9" s="34"/>
      <c r="F9" s="34"/>
    </row>
    <row r="10" spans="1:11" s="7" customFormat="1" ht="39.75" customHeight="1">
      <c r="B10" s="31" t="s">
        <v>5</v>
      </c>
      <c r="C10" s="37">
        <f>SUM(C6:C9)</f>
        <v>1152.808609327308</v>
      </c>
      <c r="D10" s="37">
        <f>SUM(D6:D9)</f>
        <v>363.61770000000001</v>
      </c>
      <c r="E10" s="87"/>
      <c r="F10" s="38"/>
    </row>
    <row r="11" spans="1:11" s="6" customFormat="1" ht="39.950000000000003" customHeight="1">
      <c r="B11" s="35" t="s">
        <v>24</v>
      </c>
      <c r="C11" s="39">
        <v>4</v>
      </c>
      <c r="D11" s="39"/>
      <c r="E11" s="34"/>
      <c r="F11" s="34"/>
    </row>
    <row r="12" spans="1:11" s="6" customFormat="1" ht="39.950000000000003" customHeight="1">
      <c r="B12" s="35" t="s">
        <v>25</v>
      </c>
      <c r="C12" s="39">
        <v>1</v>
      </c>
      <c r="D12" s="39"/>
      <c r="E12" s="34"/>
      <c r="F12" s="34"/>
    </row>
    <row r="13" spans="1:11" s="6" customFormat="1" ht="39.950000000000003" customHeight="1">
      <c r="B13" s="40" t="s">
        <v>6</v>
      </c>
      <c r="C13" s="41"/>
      <c r="D13" s="41">
        <f>4+5</f>
        <v>9</v>
      </c>
      <c r="E13" s="34"/>
      <c r="F13" s="34"/>
    </row>
    <row r="14" spans="1:11" s="6" customFormat="1" ht="39.75" customHeight="1">
      <c r="B14" s="42" t="s">
        <v>7</v>
      </c>
      <c r="C14" s="37">
        <f>SUM(C10:C13)</f>
        <v>1157.808609327308</v>
      </c>
      <c r="D14" s="37">
        <f>SUM(D10:D13)</f>
        <v>372.61770000000001</v>
      </c>
      <c r="E14" s="34"/>
      <c r="F14" s="34"/>
    </row>
    <row r="15" spans="1:11" s="6" customFormat="1" ht="39.950000000000003" customHeight="1">
      <c r="B15" s="43" t="s">
        <v>8</v>
      </c>
      <c r="C15" s="39"/>
      <c r="D15" s="39">
        <f>19+3+7+11+28</f>
        <v>68</v>
      </c>
      <c r="E15" s="34"/>
      <c r="F15" s="34"/>
    </row>
    <row r="16" spans="1:11" s="6" customFormat="1" ht="39.950000000000003" customHeight="1">
      <c r="B16" s="43" t="s">
        <v>9</v>
      </c>
      <c r="C16" s="44"/>
      <c r="D16" s="44">
        <v>27.1555</v>
      </c>
      <c r="E16" s="34"/>
      <c r="F16" s="45"/>
      <c r="H16" s="8"/>
      <c r="J16" s="21"/>
    </row>
    <row r="17" spans="1:37" s="6" customFormat="1" ht="39.950000000000003" customHeight="1">
      <c r="B17" s="43" t="s">
        <v>10</v>
      </c>
      <c r="C17" s="44"/>
      <c r="D17" s="44">
        <v>19</v>
      </c>
      <c r="E17" s="34"/>
      <c r="F17" s="34"/>
      <c r="V17" s="24"/>
    </row>
    <row r="18" spans="1:37" s="6" customFormat="1" ht="39.950000000000003" customHeight="1">
      <c r="B18" s="43" t="s">
        <v>31</v>
      </c>
      <c r="C18" s="44"/>
      <c r="D18" s="44">
        <f>0.3+2+70</f>
        <v>72.3</v>
      </c>
      <c r="E18" s="34"/>
      <c r="F18" s="34"/>
      <c r="V18" s="25"/>
    </row>
    <row r="19" spans="1:37" s="6" customFormat="1" ht="54.75" customHeight="1">
      <c r="B19" s="46" t="s">
        <v>11</v>
      </c>
      <c r="C19" s="47">
        <f>SUM(C14:C18)</f>
        <v>1157.808609327308</v>
      </c>
      <c r="D19" s="47">
        <f>SUM(D14:D18)</f>
        <v>559.07320000000004</v>
      </c>
      <c r="E19" s="34"/>
      <c r="F19" s="34"/>
    </row>
    <row r="20" spans="1:37" ht="48" customHeight="1">
      <c r="A20" s="9"/>
      <c r="B20" s="38"/>
      <c r="C20" s="26"/>
      <c r="D20" s="30"/>
      <c r="E20" s="30"/>
      <c r="F20" s="30"/>
    </row>
    <row r="21" spans="1:37" ht="34.5" customHeight="1">
      <c r="B21" s="48"/>
      <c r="C21" s="49"/>
      <c r="D21" s="49"/>
      <c r="E21" s="49"/>
      <c r="F21" s="49"/>
      <c r="G21" s="10"/>
      <c r="H21" s="11"/>
    </row>
    <row r="22" spans="1:37" s="22" customFormat="1" ht="37.5" customHeight="1">
      <c r="A22" s="22" t="s">
        <v>12</v>
      </c>
      <c r="B22" s="50" t="s">
        <v>36</v>
      </c>
      <c r="C22" s="50"/>
      <c r="D22" s="50"/>
      <c r="E22" s="50"/>
      <c r="F22" s="50"/>
      <c r="N22" s="23"/>
    </row>
    <row r="23" spans="1:37" ht="30" customHeight="1" thickBot="1">
      <c r="B23" s="51"/>
      <c r="C23" s="88" t="s">
        <v>13</v>
      </c>
      <c r="D23" s="88"/>
      <c r="E23" s="51"/>
      <c r="F23" s="51"/>
      <c r="G23" s="12"/>
      <c r="AK23" s="6"/>
    </row>
    <row r="24" spans="1:37" ht="39.75" customHeight="1" thickBot="1">
      <c r="B24" s="52"/>
      <c r="C24" s="53" t="s">
        <v>14</v>
      </c>
      <c r="D24" s="53" t="s">
        <v>26</v>
      </c>
      <c r="E24" s="53" t="s">
        <v>15</v>
      </c>
      <c r="F24" s="54" t="s">
        <v>16</v>
      </c>
    </row>
    <row r="25" spans="1:37" ht="35.1" customHeight="1">
      <c r="B25" s="55" t="s">
        <v>5</v>
      </c>
      <c r="C25" s="56">
        <v>76.89222956633887</v>
      </c>
      <c r="D25" s="56">
        <v>75.35680183872303</v>
      </c>
      <c r="E25" s="56">
        <f>D25</f>
        <v>75.35680183872303</v>
      </c>
      <c r="F25" s="57">
        <f>E25</f>
        <v>75.35680183872303</v>
      </c>
    </row>
    <row r="26" spans="1:37" ht="35.1" customHeight="1" thickBot="1">
      <c r="B26" s="58" t="s">
        <v>17</v>
      </c>
      <c r="C26" s="59">
        <v>2</v>
      </c>
      <c r="D26" s="59">
        <v>0</v>
      </c>
      <c r="E26" s="59">
        <v>0</v>
      </c>
      <c r="F26" s="60">
        <v>0</v>
      </c>
      <c r="R26" s="19"/>
      <c r="S26" s="19"/>
    </row>
    <row r="27" spans="1:37" ht="35.1" customHeight="1" thickBot="1">
      <c r="B27" s="61" t="s">
        <v>18</v>
      </c>
      <c r="C27" s="62">
        <f>SUM(C25:C26)</f>
        <v>78.89222956633887</v>
      </c>
      <c r="D27" s="62">
        <f>SUM(D25:D26)</f>
        <v>75.35680183872303</v>
      </c>
      <c r="E27" s="62">
        <f>SUM(E25:E26)</f>
        <v>75.35680183872303</v>
      </c>
      <c r="F27" s="63">
        <f>SUM(F25:F26)</f>
        <v>75.35680183872303</v>
      </c>
      <c r="R27" s="19"/>
      <c r="S27" s="19"/>
    </row>
    <row r="28" spans="1:37" ht="35.1" customHeight="1">
      <c r="B28" s="64"/>
      <c r="C28" s="65"/>
      <c r="D28" s="65"/>
      <c r="E28" s="65"/>
      <c r="F28" s="65"/>
      <c r="R28" s="19"/>
      <c r="S28" s="19"/>
    </row>
    <row r="29" spans="1:37" ht="35.1" customHeight="1" thickBot="1">
      <c r="B29" s="66" t="s">
        <v>33</v>
      </c>
      <c r="C29" s="30"/>
      <c r="D29" s="30"/>
      <c r="E29" s="30"/>
      <c r="F29" s="30"/>
      <c r="R29" s="19"/>
      <c r="S29" s="19"/>
    </row>
    <row r="30" spans="1:37" ht="35.1" customHeight="1" thickBot="1">
      <c r="B30" s="67" t="s">
        <v>19</v>
      </c>
      <c r="C30" s="68" t="s">
        <v>32</v>
      </c>
      <c r="D30" s="68" t="s">
        <v>20</v>
      </c>
      <c r="E30" s="69" t="s">
        <v>29</v>
      </c>
      <c r="F30" s="30"/>
      <c r="R30" s="19"/>
      <c r="S30" s="19"/>
    </row>
    <row r="31" spans="1:37" ht="35.1" customHeight="1">
      <c r="B31" s="70" t="s">
        <v>24</v>
      </c>
      <c r="C31" s="71">
        <v>49</v>
      </c>
      <c r="D31" s="71">
        <v>49</v>
      </c>
      <c r="E31" s="72">
        <v>49</v>
      </c>
      <c r="F31" s="30"/>
      <c r="R31" s="20"/>
      <c r="S31" s="19"/>
    </row>
    <row r="32" spans="1:37" ht="35.1" customHeight="1">
      <c r="B32" s="73" t="s">
        <v>27</v>
      </c>
      <c r="C32" s="74">
        <v>48</v>
      </c>
      <c r="D32" s="74">
        <v>48</v>
      </c>
      <c r="E32" s="75">
        <v>48</v>
      </c>
      <c r="F32" s="30"/>
      <c r="R32" s="19"/>
      <c r="S32" s="19"/>
    </row>
    <row r="33" spans="2:19" ht="35.1" customHeight="1">
      <c r="B33" s="76" t="s">
        <v>25</v>
      </c>
      <c r="C33" s="77">
        <v>1</v>
      </c>
      <c r="D33" s="77">
        <v>1</v>
      </c>
      <c r="E33" s="78">
        <v>1</v>
      </c>
      <c r="F33" s="30"/>
      <c r="R33" s="19"/>
      <c r="S33" s="19"/>
    </row>
    <row r="34" spans="2:19" ht="35.1" customHeight="1">
      <c r="B34" s="73" t="s">
        <v>28</v>
      </c>
      <c r="C34" s="74">
        <v>14</v>
      </c>
      <c r="D34" s="74">
        <v>14</v>
      </c>
      <c r="E34" s="75">
        <f>D34</f>
        <v>14</v>
      </c>
      <c r="F34" s="30"/>
      <c r="R34" s="19"/>
      <c r="S34" s="19"/>
    </row>
    <row r="35" spans="2:19" ht="35.1" customHeight="1">
      <c r="B35" s="76" t="s">
        <v>34</v>
      </c>
      <c r="C35" s="77">
        <v>10</v>
      </c>
      <c r="D35" s="77">
        <f t="shared" ref="D35:D42" si="0">C35</f>
        <v>10</v>
      </c>
      <c r="E35" s="78">
        <f>D35</f>
        <v>10</v>
      </c>
      <c r="F35" s="30"/>
      <c r="R35" s="19"/>
      <c r="S35" s="19"/>
    </row>
    <row r="36" spans="2:19" ht="35.1" customHeight="1">
      <c r="B36" s="73" t="s">
        <v>35</v>
      </c>
      <c r="C36" s="74">
        <v>20</v>
      </c>
      <c r="D36" s="74">
        <f t="shared" si="0"/>
        <v>20</v>
      </c>
      <c r="E36" s="75">
        <f>D36</f>
        <v>20</v>
      </c>
      <c r="F36" s="30"/>
      <c r="R36" s="19"/>
      <c r="S36" s="19"/>
    </row>
    <row r="37" spans="2:19" ht="35.1" customHeight="1">
      <c r="B37" s="79" t="s">
        <v>23</v>
      </c>
      <c r="C37" s="80">
        <v>46</v>
      </c>
      <c r="D37" s="80">
        <f t="shared" si="0"/>
        <v>46</v>
      </c>
      <c r="E37" s="81">
        <f>D37</f>
        <v>46</v>
      </c>
      <c r="F37" s="30"/>
    </row>
    <row r="38" spans="2:19" ht="35.1" customHeight="1">
      <c r="B38" s="73" t="s">
        <v>21</v>
      </c>
      <c r="C38" s="74">
        <v>26</v>
      </c>
      <c r="D38" s="74">
        <f t="shared" si="0"/>
        <v>26</v>
      </c>
      <c r="E38" s="75">
        <f>D38</f>
        <v>26</v>
      </c>
      <c r="F38" s="30"/>
      <c r="R38" s="19"/>
      <c r="S38" s="19"/>
    </row>
    <row r="39" spans="2:19" ht="35.1" customHeight="1">
      <c r="B39" s="79" t="s">
        <v>22</v>
      </c>
      <c r="C39" s="80">
        <f>3+3+3-2+2+3</f>
        <v>12</v>
      </c>
      <c r="D39" s="80">
        <f t="shared" si="0"/>
        <v>12</v>
      </c>
      <c r="E39" s="81">
        <f>C39</f>
        <v>12</v>
      </c>
      <c r="F39" s="30"/>
    </row>
    <row r="40" spans="2:19" ht="35.1" customHeight="1">
      <c r="B40" s="73" t="s">
        <v>6</v>
      </c>
      <c r="C40" s="74">
        <f>4+5</f>
        <v>9</v>
      </c>
      <c r="D40" s="74">
        <f t="shared" si="0"/>
        <v>9</v>
      </c>
      <c r="E40" s="75">
        <f>D40</f>
        <v>9</v>
      </c>
      <c r="F40" s="30"/>
    </row>
    <row r="41" spans="2:19" ht="35.1" customHeight="1">
      <c r="B41" s="76" t="s">
        <v>9</v>
      </c>
      <c r="C41" s="82">
        <f>76.895*60%</f>
        <v>46.136999999999993</v>
      </c>
      <c r="D41" s="82">
        <f t="shared" si="0"/>
        <v>46.136999999999993</v>
      </c>
      <c r="E41" s="83">
        <f>D41</f>
        <v>46.136999999999993</v>
      </c>
      <c r="F41" s="30"/>
    </row>
    <row r="42" spans="2:19" ht="35.1" customHeight="1" thickBot="1">
      <c r="B42" s="84" t="s">
        <v>10</v>
      </c>
      <c r="C42" s="85">
        <f>76.895*40%</f>
        <v>30.757999999999999</v>
      </c>
      <c r="D42" s="85">
        <f t="shared" si="0"/>
        <v>30.757999999999999</v>
      </c>
      <c r="E42" s="86">
        <f>D42</f>
        <v>30.757999999999999</v>
      </c>
      <c r="F42" s="30"/>
    </row>
    <row r="43" spans="2:19" ht="31.5" customHeight="1">
      <c r="B43" s="13"/>
      <c r="C43" s="14"/>
      <c r="D43" s="14"/>
      <c r="E43" s="14"/>
      <c r="F43" s="14"/>
    </row>
    <row r="44" spans="2:19" ht="27">
      <c r="C44" s="18"/>
      <c r="D44" s="15"/>
      <c r="E44" s="15"/>
      <c r="F44" s="15"/>
    </row>
    <row r="45" spans="2:19" ht="27">
      <c r="C45" s="18"/>
      <c r="D45" s="16"/>
      <c r="E45" s="16"/>
      <c r="F45" s="16"/>
    </row>
    <row r="46" spans="2:19"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</row>
  </sheetData>
  <mergeCells count="2">
    <mergeCell ref="C23:D23"/>
    <mergeCell ref="B3:F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  <customProperties>
    <customPr name="GUID" r:id="rId2"/>
  </customProperties>
  <ignoredErrors>
    <ignoredError sqref="E39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af2409-ac36-42b8-b511-8846afb6af95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SEU7YU5J4REP-940329272-401486</_dlc_DocId>
    <_dlc_DocIdUrl xmlns="999f919b-ab5a-4db1-a56a-2b12b49855bf">
      <Url>https://swpgh.sharepoint.com/sites/swpnpa/_layouts/15/DocIdRedir.aspx?ID=SEU7YU5J4REP-940329272-401486</Url>
      <Description>SEU7YU5J4REP-940329272-401486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7BA2621014F4D86D0DD62A79D5F0F" ma:contentTypeVersion="16" ma:contentTypeDescription="Create a new document." ma:contentTypeScope="" ma:versionID="6822ca3951bd8b352a5e6950de2bb40d">
  <xsd:schema xmlns:xsd="http://www.w3.org/2001/XMLSchema" xmlns:xs="http://www.w3.org/2001/XMLSchema" xmlns:p="http://schemas.microsoft.com/office/2006/metadata/properties" xmlns:ns2="999f919b-ab5a-4db1-a56a-2b12b49855bf" xmlns:ns3="f0af2409-ac36-42b8-b511-8846afb6af95" targetNamespace="http://schemas.microsoft.com/office/2006/metadata/properties" ma:root="true" ma:fieldsID="d145649aa84e360a1fa8296a68698d98" ns2:_="" ns3:_="">
    <xsd:import namespace="999f919b-ab5a-4db1-a56a-2b12b49855bf"/>
    <xsd:import namespace="f0af2409-ac36-42b8-b511-8846afb6af9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af2409-ac36-42b8-b511-8846afb6a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B5973B-16F7-41EA-8343-9C169E65A2F4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6DD5212D-7AAD-4CBE-BAC4-56385B350E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05CE5F-E8C6-4CB0-9F68-370778943F3E}">
  <ds:schemaRefs>
    <ds:schemaRef ds:uri="http://schemas.microsoft.com/office/2006/metadata/properties"/>
    <ds:schemaRef ds:uri="http://schemas.microsoft.com/office/infopath/2007/PartnerControls"/>
    <ds:schemaRef ds:uri="f0af2409-ac36-42b8-b511-8846afb6af95"/>
    <ds:schemaRef ds:uri="999f919b-ab5a-4db1-a56a-2b12b49855bf"/>
  </ds:schemaRefs>
</ds:datastoreItem>
</file>

<file path=customXml/itemProps4.xml><?xml version="1.0" encoding="utf-8"?>
<ds:datastoreItem xmlns:ds="http://schemas.openxmlformats.org/officeDocument/2006/customXml" ds:itemID="{D62C3725-A266-4899-AD4F-4A818B1166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f0af2409-ac36-42b8-b511-8846afb6af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16TH JANUARY 2025</vt:lpstr>
      <vt:lpstr>'16TH JANUARY 2025'!Print_Area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Amanda Okyere Boakye</cp:lastModifiedBy>
  <cp:lastPrinted>2023-04-13T17:52:31Z</cp:lastPrinted>
  <dcterms:created xsi:type="dcterms:W3CDTF">2015-09-15T18:01:10Z</dcterms:created>
  <dcterms:modified xsi:type="dcterms:W3CDTF">2025-01-15T17:40:19Z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0x01010031C7BA2621014F4D86D0DD62A79D5F0F</vt:lpwstr>
  </property>
  <property fmtid="{D5CDD505-2E9C-101B-9397-08002B2CF9AE}" pid="3" name="_dlc_DocIdItemGuid">
    <vt:lpwstr>5d6e76fa-478a-4b2d-b183-258321da0653</vt:lpwstr>
  </property>
  <property fmtid="{D5CDD505-2E9C-101B-9397-08002B2CF9AE}" pid="4" name="MediaServiceImageTags">
    <vt:lpwstr/>
  </property>
</Properties>
</file>