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4/Vessel Clearance Report/Key Indicative Parameter of Imported Petroleum Products/Dennis/"/>
    </mc:Choice>
  </mc:AlternateContent>
  <xr:revisionPtr revIDLastSave="36" documentId="8_{DDF1CE74-45FD-4D97-AE27-A91C26733345}" xr6:coauthVersionLast="47" xr6:coauthVersionMax="47" xr10:uidLastSave="{A20E422A-A3BD-41EB-A5BC-8D97D2BA1529}"/>
  <bookViews>
    <workbookView xWindow="-120" yWindow="-120" windowWidth="29040" windowHeight="15720" xr2:uid="{79FF7579-CCDD-4E3F-9CB6-5E31F22B2582}"/>
  </bookViews>
  <sheets>
    <sheet name="JAN 14- JAN 20" sheetId="1" r:id="rId1"/>
  </sheets>
  <definedNames>
    <definedName name="_xlnm.Print_Area" localSheetId="0">'JAN 14- JAN 20'!$A$1:$K$34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G26" i="1"/>
  <c r="J25" i="1"/>
  <c r="I25" i="1"/>
  <c r="E25" i="1"/>
  <c r="D25" i="1"/>
  <c r="C25" i="1"/>
  <c r="K24" i="1"/>
  <c r="K26" i="1" s="1"/>
  <c r="J24" i="1"/>
  <c r="I24" i="1"/>
  <c r="F24" i="1"/>
  <c r="E24" i="1"/>
  <c r="E26" i="1" s="1"/>
  <c r="D24" i="1"/>
  <c r="C24" i="1"/>
  <c r="F18" i="1"/>
  <c r="E18" i="1"/>
  <c r="D18" i="1"/>
  <c r="C18" i="1"/>
  <c r="K9" i="1"/>
  <c r="J9" i="1"/>
  <c r="I9" i="1"/>
  <c r="H9" i="1"/>
  <c r="D26" i="1" l="1"/>
  <c r="I26" i="1"/>
  <c r="J26" i="1"/>
  <c r="C26" i="1"/>
</calcChain>
</file>

<file path=xl/sharedStrings.xml><?xml version="1.0" encoding="utf-8"?>
<sst xmlns="http://schemas.openxmlformats.org/spreadsheetml/2006/main" count="71" uniqueCount="55">
  <si>
    <t>NATIONAL PETROLEUM AUTHORITY</t>
  </si>
  <si>
    <t xml:space="preserve"> Petroleum Products Quality Indicator
January 14, 2024 -January 20, 2024</t>
  </si>
  <si>
    <t xml:space="preserve">GASOLINE </t>
  </si>
  <si>
    <t xml:space="preserve">Vessel 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</si>
  <si>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</si>
  <si>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</si>
  <si>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</si>
  <si>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</si>
  <si>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</si>
  <si>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</si>
  <si>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</si>
  <si>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</si>
  <si>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</si>
  <si>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</si>
  <si>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</si>
  <si>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</si>
  <si>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</si>
  <si>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>To be Reported</t>
  </si>
  <si>
    <t>35 - 65</t>
  </si>
  <si>
    <t>GS 140:2022</t>
  </si>
  <si>
    <t xml:space="preserve">MT DORIC BREEZE </t>
  </si>
  <si>
    <t>AVERAGE 91</t>
  </si>
  <si>
    <t>GASOIL</t>
  </si>
  <si>
    <t>Cetane Index, min</t>
  </si>
  <si>
    <t>Flash Point, min
(°C)</t>
  </si>
  <si>
    <t>Colour, max</t>
  </si>
  <si>
    <t>820 - 850</t>
  </si>
  <si>
    <t>55.0</t>
  </si>
  <si>
    <t>GS 141:2022</t>
  </si>
  <si>
    <t xml:space="preserve">MT AVAX </t>
  </si>
  <si>
    <t>L1.5</t>
  </si>
  <si>
    <t xml:space="preserve"> MT AMFITRION</t>
  </si>
  <si>
    <t>AVERAGE</t>
  </si>
  <si>
    <t xml:space="preserve">LPG </t>
  </si>
  <si>
    <t>Vapour Pressure @37.8°C, max
(kPa)</t>
  </si>
  <si>
    <t>Mercaptan, max
 (ppm)</t>
  </si>
  <si>
    <t>Residual Matter, max
(ml/100ml)</t>
  </si>
  <si>
    <t>Hydrocarbon Composition</t>
  </si>
  <si>
    <t>Methane
(mol%)</t>
  </si>
  <si>
    <t>Total C2
(mol%)</t>
  </si>
  <si>
    <t>Total C3, max
(mol%)</t>
  </si>
  <si>
    <t>Total C4, min
(mol%)</t>
  </si>
  <si>
    <t>Total C5 &amp; Higher, max
(mol%)</t>
  </si>
  <si>
    <t>5-15</t>
  </si>
  <si>
    <t>GS 535:2022</t>
  </si>
  <si>
    <t xml:space="preserve">GT C BARUMK </t>
  </si>
  <si>
    <t>0.00</t>
  </si>
  <si>
    <t xml:space="preserve">GT CLAUDE </t>
  </si>
  <si>
    <t>&lt;0.5</t>
  </si>
  <si>
    <t>&lt;0.05</t>
  </si>
  <si>
    <t>MARINE GASOIL</t>
  </si>
  <si>
    <t>Density @15°C, max
 (Kg/m3)</t>
  </si>
  <si>
    <t>Kinematic Viscocity  @40°C
(cSt)</t>
  </si>
  <si>
    <t>2.000-6.000</t>
  </si>
  <si>
    <t>GS ISO 8217: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</si>
</sst>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>
    <font>
      <sz val="11"/>
      <color theme="1"/>
      <name val="Aptos Narrow"/>
      <family val="2"/>
      <scheme val="minor"/>
    </font>
    <font>
      <sz val="48"/>
      <color theme="1"/>
      <name val="Aptos Narrow"/>
      <family val="2"/>
      <scheme val="minor"/>
    </font>
    <font>
      <b/>
      <sz val="48"/>
      <color theme="1"/>
      <name val="Times Roman"/>
    </font>
    <font>
      <sz val="48"/>
      <color theme="1"/>
      <name val="Times Roman"/>
    </font>
    <font>
      <b/>
      <sz val="48"/>
      <color theme="1"/>
      <name val="Times Roman"/>
      <charset val="1"/>
    </font>
    <font>
      <b/>
      <sz val="48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64" fontId="3" fillId="0" borderId="18" xfId="0" applyNumberFormat="1" applyFont="1" applyBorder="1" applyAlignment="1">
      <alignment horizontal="center" vertical="center"/>
    </xf>
    <xf numFmtId="164" fontId="3" fillId="0" borderId="16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2" fillId="0" borderId="2" xfId="0" quotePrefix="1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4" fontId="3" fillId="0" borderId="21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1" xfId="0" quotePrefix="1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0" fontId="3" fillId="0" borderId="0" xfId="0" applyFont="1" applyAlignment="1">
      <alignment vertical="top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quotePrefix="1" applyFont="1" applyBorder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2" fontId="2" fillId="0" borderId="7" xfId="0" applyNumberFormat="1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2" fontId="3" fillId="0" borderId="18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2" fontId="3" fillId="0" borderId="16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2" fontId="5" fillId="0" borderId="2" xfId="0" applyNumberFormat="1" applyFont="1" applyBorder="1" applyAlignment="1" applyProtection="1">
      <alignment horizontal="center" vertical="center"/>
      <protection locked="0"/>
    </xf>
    <xf numFmtId="2" fontId="2" fillId="0" borderId="2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6" xfId="0" applyFont="1" applyBorder="1"/>
    <xf numFmtId="0" fontId="2" fillId="5" borderId="0" xfId="0" applyFont="1" applyFill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164" fontId="2" fillId="0" borderId="41" xfId="0" applyNumberFormat="1" applyFont="1" applyBorder="1" applyAlignment="1">
      <alignment horizontal="center" vertical="center" wrapText="1"/>
    </xf>
    <xf numFmtId="165" fontId="2" fillId="0" borderId="41" xfId="0" applyNumberFormat="1" applyFont="1" applyBorder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/>
    </xf>
    <xf numFmtId="165" fontId="3" fillId="0" borderId="39" xfId="0" applyNumberFormat="1" applyFont="1" applyBorder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29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2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164" fontId="3" fillId="0" borderId="26" xfId="0" quotePrefix="1" applyNumberFormat="1" applyFont="1" applyBorder="1" applyAlignment="1">
      <alignment horizontal="center" vertical="center"/>
    </xf>
    <xf numFmtId="164" fontId="5" fillId="0" borderId="4" xfId="0" applyNumberFormat="1" applyFont="1" applyBorder="1" applyAlignment="1" applyProtection="1">
      <alignment horizontal="center" vertical="center"/>
      <protection locked="0"/>
    </xf>
    <xf numFmtId="2" fontId="3" fillId="0" borderId="34" xfId="0" applyNumberFormat="1" applyFont="1" applyBorder="1" applyAlignment="1">
      <alignment horizontal="center" vertical="center"/>
    </xf>
    <xf numFmtId="0" fontId="3" fillId="0" borderId="42" xfId="0" quotePrefix="1" applyFont="1" applyBorder="1" applyAlignment="1">
      <alignment horizontal="center" vertical="center"/>
    </xf>
    <xf numFmtId="164" fontId="5" fillId="0" borderId="2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178665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713A2-4D63-431F-8635-52A7E8955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178665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A4DC97-B3C0-4114-B2F8-854D3235FCC4}"/>
            </a:ext>
            <a:ext uri="{147F2762-F138-4A5C-976F-8EAC2B608ADB}">
              <a16:predDERef xmlns:a16="http://schemas.microsoft.com/office/drawing/2014/main" pred="{37173CE5-9DD5-4C5F-9624-33555C36E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178665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AAF4A12-E301-4359-A584-B027774645C1}"/>
            </a:ext>
            <a:ext uri="{147F2762-F138-4A5C-976F-8EAC2B608ADB}">
              <a16:predDERef xmlns:a16="http://schemas.microsoft.com/office/drawing/2014/main" pred="{BFF53288-9583-401F-A629-111755EBD5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178665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5D4AB-E951-42B8-B27A-4C5C4C8CD66C}"/>
            </a:ext>
            <a:ext uri="{147F2762-F138-4A5C-976F-8EAC2B608ADB}">
              <a16:predDERef xmlns:a16="http://schemas.microsoft.com/office/drawing/2014/main" pred="{402545E3-38F9-4BA6-BDD2-0616EA042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178665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203C996-02EE-4CD5-A808-49874C5BAE15}"/>
            </a:ext>
            <a:ext uri="{147F2762-F138-4A5C-976F-8EAC2B608ADB}">
              <a16:predDERef xmlns:a16="http://schemas.microsoft.com/office/drawing/2014/main" pred="{B002C6F9-C61D-42FE-AF68-0609BD90FE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178665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C5C790C-A1F1-4889-826D-7F0B5395B618}"/>
            </a:ext>
            <a:ext uri="{147F2762-F138-4A5C-976F-8EAC2B608ADB}">
              <a16:predDERef xmlns:a16="http://schemas.microsoft.com/office/drawing/2014/main" pred="{243EE765-B22F-4D6C-BBB9-66A7D19FF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178665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F806153-0F53-4C95-A88D-8DD9105E4BC7}"/>
            </a:ext>
            <a:ext uri="{147F2762-F138-4A5C-976F-8EAC2B608ADB}">
              <a16:predDERef xmlns:a16="http://schemas.microsoft.com/office/drawing/2014/main" pred="{D44CFC09-500D-4D0A-867B-73E6F2376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178665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2D499ED-F10F-4AA2-9392-A5B01A9209F0}"/>
            </a:ext>
            <a:ext uri="{147F2762-F138-4A5C-976F-8EAC2B608ADB}">
              <a16:predDERef xmlns:a16="http://schemas.microsoft.com/office/drawing/2014/main" pred="{C7598E99-96E1-4C53-9718-651A7D1FF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178665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C806E3C-0FAD-4101-92FE-2734CE46701B}"/>
            </a:ext>
            <a:ext uri="{147F2762-F138-4A5C-976F-8EAC2B608ADB}">
              <a16:predDERef xmlns:a16="http://schemas.microsoft.com/office/drawing/2014/main" pred="{65928538-4C61-4D9D-BB71-980D715A1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178665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247CCF1-53B5-4735-9583-F0DAC1801852}"/>
            </a:ext>
            <a:ext uri="{147F2762-F138-4A5C-976F-8EAC2B608ADB}">
              <a16:predDERef xmlns:a16="http://schemas.microsoft.com/office/drawing/2014/main" pred="{BC9CBEA3-F796-4860-980E-0D46F4243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178665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0416C57-2354-4D90-9784-73E8D3A99C56}"/>
            </a:ext>
            <a:ext uri="{147F2762-F138-4A5C-976F-8EAC2B608ADB}">
              <a16:predDERef xmlns:a16="http://schemas.microsoft.com/office/drawing/2014/main" pred="{D94E87D5-4C16-46F6-9FB8-EF692A702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178665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3C8FAF5-D129-452C-B58F-63B4C7E0F12C}"/>
            </a:ext>
            <a:ext uri="{147F2762-F138-4A5C-976F-8EAC2B608ADB}">
              <a16:predDERef xmlns:a16="http://schemas.microsoft.com/office/drawing/2014/main" pred="{8F93B23D-46D8-4913-8427-EADAC6BB01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178665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3FB268F-1EA1-4B05-9056-6703573BD716}"/>
            </a:ext>
            <a:ext uri="{147F2762-F138-4A5C-976F-8EAC2B608ADB}">
              <a16:predDERef xmlns:a16="http://schemas.microsoft.com/office/drawing/2014/main" pred="{7B749110-FAF9-4DB2-BFCE-70378B880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178665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5C31ADA-0B55-481B-8782-B779FE1C5D22}"/>
            </a:ext>
            <a:ext uri="{147F2762-F138-4A5C-976F-8EAC2B608ADB}">
              <a16:predDERef xmlns:a16="http://schemas.microsoft.com/office/drawing/2014/main" pred="{5AFC9CAE-18B8-43BB-8432-AD4EDCFB3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178665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F461C2E-532D-4CED-900F-CF834E777052}"/>
            </a:ext>
            <a:ext uri="{147F2762-F138-4A5C-976F-8EAC2B608ADB}">
              <a16:predDERef xmlns:a16="http://schemas.microsoft.com/office/drawing/2014/main" pred="{4BCFDD09-82E5-462A-AE91-C63392F44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37716</xdr:rowOff>
    </xdr:from>
    <xdr:to>
      <xdr:col>0</xdr:col>
      <xdr:colOff>4926061</xdr:colOff>
      <xdr:row>2</xdr:row>
      <xdr:rowOff>153940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2B2DE9B-BFD4-48CA-AF7C-9F325B106F38}"/>
            </a:ext>
            <a:ext uri="{147F2762-F138-4A5C-976F-8EAC2B608ADB}">
              <a16:predDERef xmlns:a16="http://schemas.microsoft.com/office/drawing/2014/main" pred="{8F81EC67-A639-4575-AEBC-13AAE0F2C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37716"/>
          <a:ext cx="4926061" cy="3030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281A1-5D96-4E2B-B983-A59FD7EAB8F2}">
  <sheetPr>
    <pageSetUpPr fitToPage="1"/>
  </sheetPr>
  <dimension ref="A1:K38"/>
  <sheetViews>
    <sheetView tabSelected="1" view="pageBreakPreview" topLeftCell="A15" zoomScale="33" zoomScaleNormal="100" zoomScaleSheetLayoutView="33" workbookViewId="0">
      <selection activeCell="C26" sqref="C26"/>
    </sheetView>
  </sheetViews>
  <sheetFormatPr defaultColWidth="20.85546875" defaultRowHeight="114.75" customHeight="1"/>
  <cols>
    <col min="1" max="1" width="86" style="3" customWidth="1"/>
    <col min="2" max="2" width="110" style="3" customWidth="1"/>
    <col min="3" max="3" width="71.42578125" style="3" customWidth="1"/>
    <col min="4" max="4" width="76.42578125" style="3" customWidth="1"/>
    <col min="5" max="5" width="77.85546875" style="3" customWidth="1"/>
    <col min="6" max="6" width="75.28515625" style="3" customWidth="1"/>
    <col min="7" max="10" width="81.7109375" style="3" customWidth="1"/>
    <col min="11" max="11" width="92.140625" style="3" customWidth="1"/>
    <col min="12" max="16384" width="20.85546875" style="3"/>
  </cols>
  <sheetData>
    <row r="1" spans="1:11" ht="114.75" customHeight="1" thickBot="1">
      <c r="A1" s="1"/>
      <c r="B1" s="85" t="s">
        <v>0</v>
      </c>
      <c r="C1" s="86"/>
      <c r="D1" s="86"/>
      <c r="E1" s="86"/>
      <c r="F1" s="86"/>
      <c r="G1" s="86"/>
      <c r="H1" s="86"/>
      <c r="I1" s="86"/>
      <c r="J1" s="86"/>
      <c r="K1" s="87"/>
    </row>
    <row r="2" spans="1:11" ht="114.75" customHeight="1">
      <c r="A2" s="1"/>
      <c r="B2" s="88" t="s">
        <v>1</v>
      </c>
      <c r="C2" s="89"/>
      <c r="D2" s="89"/>
      <c r="E2" s="89"/>
      <c r="F2" s="89"/>
      <c r="G2" s="89"/>
      <c r="H2" s="89"/>
      <c r="I2" s="89"/>
      <c r="J2" s="89"/>
      <c r="K2" s="90"/>
    </row>
    <row r="4" spans="1:11" ht="114.75" customHeight="1" thickBot="1">
      <c r="B4" s="91" t="s">
        <v>2</v>
      </c>
      <c r="C4" s="91"/>
      <c r="D4" s="91"/>
      <c r="E4" s="91"/>
      <c r="F4" s="91"/>
      <c r="G4" s="91"/>
      <c r="H4" s="91"/>
      <c r="I4" s="91"/>
      <c r="J4" s="91"/>
      <c r="K4" s="91"/>
    </row>
    <row r="5" spans="1:11" s="4" customFormat="1" ht="114.75" customHeight="1" thickBot="1">
      <c r="B5" s="92" t="s">
        <v>3</v>
      </c>
      <c r="C5" s="94" t="s">
        <v>4</v>
      </c>
      <c r="D5" s="95" t="s">
        <v>5</v>
      </c>
      <c r="E5" s="94" t="s">
        <v>6</v>
      </c>
      <c r="F5" s="95" t="s">
        <v>7</v>
      </c>
      <c r="G5" s="95"/>
      <c r="H5" s="95"/>
      <c r="I5" s="95"/>
      <c r="J5" s="95"/>
      <c r="K5" s="97" t="s">
        <v>8</v>
      </c>
    </row>
    <row r="6" spans="1:11" s="9" customFormat="1" ht="114.75" customHeight="1" thickBot="1">
      <c r="B6" s="93"/>
      <c r="C6" s="94"/>
      <c r="D6" s="96"/>
      <c r="E6" s="97"/>
      <c r="F6" s="10" t="s">
        <v>9</v>
      </c>
      <c r="G6" s="8" t="s">
        <v>10</v>
      </c>
      <c r="H6" s="11" t="s">
        <v>11</v>
      </c>
      <c r="I6" s="8" t="s">
        <v>12</v>
      </c>
      <c r="J6" s="12" t="s">
        <v>13</v>
      </c>
      <c r="K6" s="98"/>
    </row>
    <row r="7" spans="1:11" s="9" customFormat="1" ht="114.75" customHeight="1" thickBot="1">
      <c r="A7" s="13" t="s">
        <v>14</v>
      </c>
      <c r="B7" s="14"/>
      <c r="C7" s="6" t="s">
        <v>15</v>
      </c>
      <c r="D7" s="7">
        <v>50</v>
      </c>
      <c r="E7" s="6" t="s">
        <v>16</v>
      </c>
      <c r="F7" s="7" t="s">
        <v>17</v>
      </c>
      <c r="G7" s="6">
        <v>70</v>
      </c>
      <c r="H7" s="7">
        <v>120</v>
      </c>
      <c r="I7" s="6">
        <v>185</v>
      </c>
      <c r="J7" s="7">
        <v>215</v>
      </c>
      <c r="K7" s="6" t="s">
        <v>18</v>
      </c>
    </row>
    <row r="8" spans="1:11" s="9" customFormat="1" ht="114.75" customHeight="1">
      <c r="A8" s="84" t="s">
        <v>19</v>
      </c>
      <c r="B8" s="120" t="s">
        <v>20</v>
      </c>
      <c r="C8" s="17">
        <v>722</v>
      </c>
      <c r="D8" s="16">
        <v>38.799999999999997</v>
      </c>
      <c r="E8" s="17">
        <v>91</v>
      </c>
      <c r="F8" s="18">
        <v>35</v>
      </c>
      <c r="G8" s="17">
        <v>50</v>
      </c>
      <c r="H8" s="18">
        <v>81</v>
      </c>
      <c r="I8" s="17">
        <v>146</v>
      </c>
      <c r="J8" s="18">
        <v>177</v>
      </c>
      <c r="K8" s="17">
        <v>61.1</v>
      </c>
    </row>
    <row r="9" spans="1:11" s="9" customFormat="1" ht="114.75" hidden="1" customHeight="1">
      <c r="A9" s="22"/>
      <c r="B9" s="23"/>
      <c r="C9" s="24"/>
      <c r="D9" s="24"/>
      <c r="E9" s="25"/>
      <c r="F9" s="25"/>
      <c r="G9" s="25"/>
      <c r="H9" s="26" t="e">
        <f>SUM(#REF!,H8)/2</f>
        <v>#REF!</v>
      </c>
      <c r="I9" s="26" t="e">
        <f>SUM(#REF!,I8)/2</f>
        <v>#REF!</v>
      </c>
      <c r="J9" s="26" t="e">
        <f>SUM(#REF!,J8)/2</f>
        <v>#REF!</v>
      </c>
      <c r="K9" s="27" t="e">
        <f>SUM(#REF!,K8)/2</f>
        <v>#REF!</v>
      </c>
    </row>
    <row r="10" spans="1:11" s="9" customFormat="1" ht="114.75" hidden="1" customHeight="1">
      <c r="A10" s="28"/>
      <c r="B10" s="6" t="s">
        <v>21</v>
      </c>
      <c r="C10" s="29"/>
      <c r="D10" s="29"/>
      <c r="E10" s="29"/>
      <c r="F10" s="29"/>
      <c r="G10" s="30"/>
      <c r="H10" s="31"/>
      <c r="I10" s="31"/>
      <c r="J10" s="31"/>
    </row>
    <row r="11" spans="1:11" s="9" customFormat="1" ht="114.75" customHeight="1" thickBot="1">
      <c r="B11" s="32"/>
      <c r="K11" s="33"/>
    </row>
    <row r="12" spans="1:11" ht="114.75" customHeight="1" thickBot="1">
      <c r="B12" s="99" t="s">
        <v>22</v>
      </c>
      <c r="C12" s="99"/>
      <c r="D12" s="99"/>
      <c r="E12" s="99"/>
      <c r="F12" s="99"/>
      <c r="G12" s="99"/>
      <c r="H12" s="34"/>
      <c r="I12" s="34"/>
      <c r="J12" s="34"/>
      <c r="K12" s="34"/>
    </row>
    <row r="13" spans="1:11" s="4" customFormat="1" ht="114.75" customHeight="1" thickBot="1">
      <c r="B13" s="94" t="s">
        <v>3</v>
      </c>
      <c r="C13" s="94" t="s">
        <v>4</v>
      </c>
      <c r="D13" s="92" t="s">
        <v>5</v>
      </c>
      <c r="E13" s="94" t="s">
        <v>23</v>
      </c>
      <c r="F13" s="95" t="s">
        <v>24</v>
      </c>
      <c r="G13" s="94" t="s">
        <v>25</v>
      </c>
      <c r="H13" s="35"/>
      <c r="I13" s="35"/>
      <c r="J13" s="35"/>
      <c r="K13" s="9"/>
    </row>
    <row r="14" spans="1:11" s="9" customFormat="1" ht="114.75" customHeight="1" thickBot="1">
      <c r="B14" s="97"/>
      <c r="C14" s="97"/>
      <c r="D14" s="93"/>
      <c r="E14" s="97"/>
      <c r="F14" s="96"/>
      <c r="G14" s="97"/>
      <c r="H14" s="35"/>
      <c r="I14" s="35"/>
      <c r="J14" s="35"/>
    </row>
    <row r="15" spans="1:11" s="9" customFormat="1" ht="114.75" customHeight="1" thickBot="1">
      <c r="A15" s="5" t="s">
        <v>14</v>
      </c>
      <c r="B15" s="36"/>
      <c r="C15" s="6" t="s">
        <v>26</v>
      </c>
      <c r="D15" s="37">
        <v>50</v>
      </c>
      <c r="E15" s="38">
        <v>46</v>
      </c>
      <c r="F15" s="39" t="s">
        <v>27</v>
      </c>
      <c r="G15" s="38">
        <v>3</v>
      </c>
      <c r="H15" s="40"/>
      <c r="I15" s="40"/>
      <c r="J15" s="40"/>
    </row>
    <row r="16" spans="1:11" s="9" customFormat="1" ht="114.75" customHeight="1">
      <c r="A16" s="100" t="s">
        <v>28</v>
      </c>
      <c r="B16" s="41" t="s">
        <v>29</v>
      </c>
      <c r="C16" s="42">
        <v>836.5</v>
      </c>
      <c r="D16" s="43">
        <v>7.2</v>
      </c>
      <c r="E16" s="44">
        <v>51.4</v>
      </c>
      <c r="F16" s="45">
        <v>60</v>
      </c>
      <c r="G16" s="42" t="s">
        <v>30</v>
      </c>
      <c r="H16" s="31"/>
      <c r="I16" s="31"/>
      <c r="J16" s="31"/>
      <c r="K16" s="46"/>
    </row>
    <row r="17" spans="1:11" s="9" customFormat="1" ht="114.75" customHeight="1">
      <c r="A17" s="101"/>
      <c r="B17" s="47" t="s">
        <v>31</v>
      </c>
      <c r="C17" s="48">
        <v>835.6</v>
      </c>
      <c r="D17" s="49">
        <v>6.7</v>
      </c>
      <c r="E17" s="122">
        <v>52</v>
      </c>
      <c r="F17" s="124">
        <v>62</v>
      </c>
      <c r="G17" s="42" t="s">
        <v>30</v>
      </c>
      <c r="H17" s="50"/>
      <c r="I17" s="50"/>
      <c r="J17" s="50"/>
    </row>
    <row r="18" spans="1:11" s="9" customFormat="1" ht="114.75" customHeight="1" thickBot="1">
      <c r="A18" s="4"/>
      <c r="B18" s="51" t="s">
        <v>32</v>
      </c>
      <c r="C18" s="52">
        <f>AVERAGE(C16:C17)</f>
        <v>836.05</v>
      </c>
      <c r="D18" s="53">
        <f>AVERAGE(D16:D17)</f>
        <v>6.95</v>
      </c>
      <c r="E18" s="52">
        <f>AVERAGE(E16:E17)</f>
        <v>51.7</v>
      </c>
      <c r="F18" s="53">
        <f>AVERAGE(F16:F17)</f>
        <v>61</v>
      </c>
      <c r="G18" s="52" t="s">
        <v>30</v>
      </c>
      <c r="H18" s="31"/>
      <c r="I18" s="31"/>
      <c r="J18" s="31"/>
    </row>
    <row r="19" spans="1:11" s="9" customFormat="1" ht="114.75" customHeight="1" thickBot="1">
      <c r="A19" s="4"/>
      <c r="B19" s="32"/>
    </row>
    <row r="20" spans="1:11" ht="114.75" customHeight="1" thickBot="1">
      <c r="B20" s="102" t="s">
        <v>33</v>
      </c>
      <c r="C20" s="103"/>
      <c r="D20" s="103"/>
      <c r="E20" s="103"/>
      <c r="F20" s="103"/>
      <c r="G20" s="103"/>
      <c r="H20" s="103"/>
      <c r="I20" s="103"/>
      <c r="J20" s="103"/>
      <c r="K20" s="103"/>
    </row>
    <row r="21" spans="1:11" s="54" customFormat="1" ht="114.75" customHeight="1" thickBot="1">
      <c r="B21" s="104" t="s">
        <v>3</v>
      </c>
      <c r="C21" s="106" t="s">
        <v>4</v>
      </c>
      <c r="D21" s="104" t="s">
        <v>34</v>
      </c>
      <c r="E21" s="106" t="s">
        <v>35</v>
      </c>
      <c r="F21" s="104" t="s">
        <v>36</v>
      </c>
      <c r="G21" s="108" t="s">
        <v>37</v>
      </c>
      <c r="H21" s="108"/>
      <c r="I21" s="108"/>
      <c r="J21" s="108"/>
      <c r="K21" s="108"/>
    </row>
    <row r="22" spans="1:11" s="54" customFormat="1" ht="152.25" customHeight="1" thickBot="1">
      <c r="B22" s="105"/>
      <c r="C22" s="107"/>
      <c r="D22" s="105"/>
      <c r="E22" s="107"/>
      <c r="F22" s="105"/>
      <c r="G22" s="35" t="s">
        <v>38</v>
      </c>
      <c r="H22" s="55" t="s">
        <v>39</v>
      </c>
      <c r="I22" s="56" t="s">
        <v>40</v>
      </c>
      <c r="J22" s="56" t="s">
        <v>41</v>
      </c>
      <c r="K22" s="57" t="s">
        <v>42</v>
      </c>
    </row>
    <row r="23" spans="1:11" s="54" customFormat="1" ht="114.75" customHeight="1" thickBot="1">
      <c r="A23" s="8" t="s">
        <v>14</v>
      </c>
      <c r="B23" s="58"/>
      <c r="C23" s="10" t="s">
        <v>17</v>
      </c>
      <c r="D23" s="8">
        <v>480</v>
      </c>
      <c r="E23" s="59" t="s">
        <v>43</v>
      </c>
      <c r="F23" s="8">
        <v>0.05</v>
      </c>
      <c r="G23" s="60">
        <v>0</v>
      </c>
      <c r="H23" s="61">
        <v>0</v>
      </c>
      <c r="I23" s="60">
        <v>2</v>
      </c>
      <c r="J23" s="61">
        <v>95</v>
      </c>
      <c r="K23" s="61">
        <v>2</v>
      </c>
    </row>
    <row r="24" spans="1:11" s="54" customFormat="1" ht="114.75" customHeight="1">
      <c r="A24" s="109" t="s">
        <v>44</v>
      </c>
      <c r="B24" s="15" t="s">
        <v>45</v>
      </c>
      <c r="C24" s="48">
        <f>SUM(583.7,583.7)/2</f>
        <v>583.70000000000005</v>
      </c>
      <c r="D24" s="122">
        <f>SUM(259,259)/2</f>
        <v>259</v>
      </c>
      <c r="E24" s="48">
        <f>SUM(7.78,7.86)/2</f>
        <v>7.82</v>
      </c>
      <c r="F24" s="48">
        <f>SUM(0.05,0.05)/2</f>
        <v>0.05</v>
      </c>
      <c r="G24" s="121">
        <v>0</v>
      </c>
      <c r="H24" s="127" t="s">
        <v>46</v>
      </c>
      <c r="I24" s="126">
        <f>SUM(0.35,0.36)/2</f>
        <v>0.35499999999999998</v>
      </c>
      <c r="J24" s="123">
        <f>SUM(99.29,99.24)/2</f>
        <v>99.265000000000001</v>
      </c>
      <c r="K24" s="48">
        <f>SUM(0.36,0.4)/2</f>
        <v>0.38</v>
      </c>
    </row>
    <row r="25" spans="1:11" ht="114.75" customHeight="1" thickBot="1">
      <c r="A25" s="110"/>
      <c r="B25" s="19" t="s">
        <v>47</v>
      </c>
      <c r="C25" s="20">
        <f>SUM(578.4,578.6,579.6)/3</f>
        <v>578.86666666666667</v>
      </c>
      <c r="D25" s="21">
        <f>SUM(298,297,289)/3</f>
        <v>294.66666666666669</v>
      </c>
      <c r="E25" s="62">
        <f>SUM(8.52,8.27,8.02)/3</f>
        <v>8.27</v>
      </c>
      <c r="F25" s="19" t="s">
        <v>48</v>
      </c>
      <c r="G25" s="63">
        <v>0</v>
      </c>
      <c r="H25" s="64">
        <v>0</v>
      </c>
      <c r="I25" s="63">
        <f>SUM(1.16,1.16,0.84)/3</f>
        <v>1.0533333333333332</v>
      </c>
      <c r="J25" s="65">
        <f>SUM(98.67,98.67,98.91)/3</f>
        <v>98.75</v>
      </c>
      <c r="K25" s="65">
        <v>0.19666666999999999</v>
      </c>
    </row>
    <row r="26" spans="1:11" ht="114.75" customHeight="1" thickBot="1">
      <c r="B26" s="66" t="s">
        <v>32</v>
      </c>
      <c r="C26" s="128">
        <f>AVERAGE(C24:C25)</f>
        <v>581.2833333333333</v>
      </c>
      <c r="D26" s="125">
        <f t="shared" ref="D26:E26" si="0">AVERAGE(D24:D25)</f>
        <v>276.83333333333337</v>
      </c>
      <c r="E26" s="67">
        <f t="shared" si="0"/>
        <v>8.0449999999999999</v>
      </c>
      <c r="F26" s="66" t="s">
        <v>49</v>
      </c>
      <c r="G26" s="68">
        <f>AVERAGE(G24:G25)</f>
        <v>0</v>
      </c>
      <c r="H26" s="69">
        <f t="shared" ref="H26:K26" si="1">AVERAGE(H24:H25)</f>
        <v>0</v>
      </c>
      <c r="I26" s="68">
        <f>AVERAGE(I24:I25)</f>
        <v>0.70416666666666661</v>
      </c>
      <c r="J26" s="69">
        <f t="shared" si="1"/>
        <v>99.007499999999993</v>
      </c>
      <c r="K26" s="69">
        <f t="shared" si="1"/>
        <v>0.28833333500000002</v>
      </c>
    </row>
    <row r="27" spans="1:11" ht="114.75" customHeight="1">
      <c r="B27" s="4"/>
      <c r="C27" s="31"/>
      <c r="D27" s="31"/>
      <c r="E27" s="31"/>
      <c r="F27" s="70"/>
      <c r="G27" s="31"/>
      <c r="H27" s="31"/>
      <c r="I27" s="31"/>
      <c r="J27" s="31"/>
      <c r="K27" s="9"/>
    </row>
    <row r="28" spans="1:11" ht="114.75" hidden="1" customHeight="1">
      <c r="A28" s="71"/>
      <c r="B28" s="111" t="s">
        <v>50</v>
      </c>
      <c r="C28" s="112"/>
      <c r="D28" s="112"/>
      <c r="E28" s="112"/>
      <c r="F28" s="112"/>
      <c r="G28" s="113"/>
      <c r="H28" s="72"/>
      <c r="I28" s="72"/>
      <c r="J28" s="72"/>
      <c r="K28" s="9"/>
    </row>
    <row r="29" spans="1:11" ht="114.75" hidden="1" customHeight="1">
      <c r="A29" s="73"/>
      <c r="B29" s="114" t="s">
        <v>3</v>
      </c>
      <c r="C29" s="116" t="s">
        <v>51</v>
      </c>
      <c r="D29" s="116" t="s">
        <v>5</v>
      </c>
      <c r="E29" s="116" t="s">
        <v>23</v>
      </c>
      <c r="F29" s="118" t="s">
        <v>24</v>
      </c>
      <c r="G29" s="118" t="s">
        <v>52</v>
      </c>
      <c r="H29" s="35"/>
      <c r="I29" s="35"/>
      <c r="J29" s="35"/>
      <c r="K29" s="9"/>
    </row>
    <row r="30" spans="1:11" ht="114.75" hidden="1" customHeight="1">
      <c r="A30" s="74"/>
      <c r="B30" s="115"/>
      <c r="C30" s="117"/>
      <c r="D30" s="117"/>
      <c r="E30" s="117"/>
      <c r="F30" s="119"/>
      <c r="G30" s="119"/>
      <c r="H30" s="35"/>
      <c r="I30" s="35"/>
      <c r="J30" s="35"/>
      <c r="K30" s="9"/>
    </row>
    <row r="31" spans="1:11" ht="114.75" hidden="1" customHeight="1">
      <c r="A31" s="2" t="s">
        <v>14</v>
      </c>
      <c r="B31" s="75"/>
      <c r="C31" s="76">
        <v>890</v>
      </c>
      <c r="D31" s="77">
        <v>50</v>
      </c>
      <c r="E31" s="77">
        <v>46</v>
      </c>
      <c r="F31" s="76">
        <v>60</v>
      </c>
      <c r="G31" s="78" t="s">
        <v>53</v>
      </c>
      <c r="H31" s="79"/>
      <c r="I31" s="79"/>
      <c r="J31" s="79"/>
      <c r="K31" s="70"/>
    </row>
    <row r="32" spans="1:11" ht="114.75" hidden="1" customHeight="1">
      <c r="A32" s="2" t="s">
        <v>54</v>
      </c>
      <c r="B32" s="80"/>
      <c r="C32" s="81"/>
      <c r="D32" s="81"/>
      <c r="E32" s="81"/>
      <c r="F32" s="81"/>
      <c r="G32" s="82"/>
      <c r="H32" s="83"/>
      <c r="I32" s="83"/>
      <c r="J32" s="83"/>
    </row>
    <row r="33" spans="2:10" ht="114.75" customHeight="1">
      <c r="B33" s="9"/>
      <c r="C33" s="31"/>
      <c r="D33" s="31"/>
      <c r="E33" s="9"/>
      <c r="F33" s="9"/>
      <c r="G33" s="70"/>
      <c r="H33" s="70"/>
      <c r="I33" s="70"/>
      <c r="J33" s="70"/>
    </row>
    <row r="34" spans="2:10" ht="114.75" customHeight="1">
      <c r="B34" s="9"/>
      <c r="C34" s="31"/>
      <c r="D34" s="31"/>
      <c r="E34" s="9"/>
      <c r="F34" s="9"/>
      <c r="G34" s="70"/>
      <c r="H34" s="70"/>
      <c r="I34" s="70"/>
      <c r="J34" s="70"/>
    </row>
    <row r="35" spans="2:10" ht="114.75" customHeight="1">
      <c r="B35" s="9"/>
      <c r="C35" s="31"/>
      <c r="D35" s="31"/>
      <c r="E35" s="9"/>
      <c r="F35" s="9"/>
      <c r="G35" s="70"/>
      <c r="H35" s="70"/>
      <c r="I35" s="70"/>
      <c r="J35" s="70"/>
    </row>
    <row r="36" spans="2:10" ht="114.75" customHeight="1">
      <c r="B36" s="9"/>
      <c r="C36" s="31"/>
      <c r="D36" s="31"/>
      <c r="E36" s="9"/>
      <c r="F36" s="9"/>
      <c r="G36" s="70"/>
      <c r="H36" s="70"/>
      <c r="I36" s="70"/>
      <c r="J36" s="70"/>
    </row>
    <row r="37" spans="2:10" ht="114.75" customHeight="1">
      <c r="B37" s="9"/>
      <c r="C37" s="9"/>
      <c r="D37" s="31"/>
      <c r="E37" s="9"/>
      <c r="F37" s="9"/>
      <c r="G37" s="31"/>
      <c r="H37" s="31"/>
      <c r="I37" s="31"/>
      <c r="J37" s="31"/>
    </row>
    <row r="38" spans="2:10" ht="114.75" customHeight="1">
      <c r="B38" s="4"/>
      <c r="C38" s="31"/>
      <c r="D38" s="31"/>
      <c r="E38" s="70"/>
      <c r="F38" s="9"/>
      <c r="G38" s="9"/>
      <c r="H38" s="9"/>
      <c r="I38" s="9"/>
      <c r="J38" s="9"/>
    </row>
  </sheetData>
  <mergeCells count="32">
    <mergeCell ref="A24:A25"/>
    <mergeCell ref="B28:G28"/>
    <mergeCell ref="B29:B30"/>
    <mergeCell ref="C29:C30"/>
    <mergeCell ref="D29:D30"/>
    <mergeCell ref="E29:E30"/>
    <mergeCell ref="F29:F30"/>
    <mergeCell ref="G29:G30"/>
    <mergeCell ref="A16:A17"/>
    <mergeCell ref="B20:K20"/>
    <mergeCell ref="B21:B22"/>
    <mergeCell ref="C21:C22"/>
    <mergeCell ref="D21:D22"/>
    <mergeCell ref="E21:E22"/>
    <mergeCell ref="F21:F22"/>
    <mergeCell ref="G21:K21"/>
    <mergeCell ref="B12:G12"/>
    <mergeCell ref="B13:B14"/>
    <mergeCell ref="C13:C14"/>
    <mergeCell ref="D13:D14"/>
    <mergeCell ref="E13:E14"/>
    <mergeCell ref="F13:F14"/>
    <mergeCell ref="G13:G14"/>
    <mergeCell ref="B1:K1"/>
    <mergeCell ref="B2:K2"/>
    <mergeCell ref="B4:K4"/>
    <mergeCell ref="B5:B6"/>
    <mergeCell ref="C5:C6"/>
    <mergeCell ref="D5:D6"/>
    <mergeCell ref="E5:E6"/>
    <mergeCell ref="F5:J5"/>
    <mergeCell ref="K5:K6"/>
  </mergeCells>
  <pageMargins left="0.7" right="0.7" top="0.75" bottom="0.75" header="0.3" footer="0.3"/>
  <pageSetup paperSize="9" scale="14" orientation="landscape" r:id="rId1"/>
  <rowBreaks count="1" manualBreakCount="1">
    <brk id="25" max="11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de59e0-9be5-46b6-acf7-bec107cbfe84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SEU7YU5J4REP-309372809-80173</_dlc_DocId>
    <_dlc_DocIdUrl xmlns="999f919b-ab5a-4db1-a56a-2b12b49855bf">
      <Url>https://swpgh.sharepoint.com/sites/swpnpa/_layouts/15/DocIdRedir.aspx?ID=SEU7YU5J4REP-309372809-80173</Url>
      <Description>SEU7YU5J4REP-309372809-80173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50F0CC0FD85844AA84FA96616EB99B" ma:contentTypeVersion="15" ma:contentTypeDescription="Create a new document." ma:contentTypeScope="" ma:versionID="94dbec205035c78edbb57d4103f9308c">
  <xsd:schema xmlns:xsd="http://www.w3.org/2001/XMLSchema" xmlns:xs="http://www.w3.org/2001/XMLSchema" xmlns:p="http://schemas.microsoft.com/office/2006/metadata/properties" xmlns:ns2="999f919b-ab5a-4db1-a56a-2b12b49855bf" xmlns:ns3="9dde59e0-9be5-46b6-acf7-bec107cbfe84" targetNamespace="http://schemas.microsoft.com/office/2006/metadata/properties" ma:root="true" ma:fieldsID="1175797f5489ccdba46b44bc0938de1b" ns2:_="" ns3:_="">
    <xsd:import namespace="999f919b-ab5a-4db1-a56a-2b12b49855bf"/>
    <xsd:import namespace="9dde59e0-9be5-46b6-acf7-bec107cbfe8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e59e0-9be5-46b6-acf7-bec107cbf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626BFB-1CBA-4827-808D-6FDCD7ABEE45}">
  <ds:schemaRefs>
    <ds:schemaRef ds:uri="http://schemas.microsoft.com/office/2006/metadata/properties"/>
    <ds:schemaRef ds:uri="http://schemas.microsoft.com/office/infopath/2007/PartnerControls"/>
    <ds:schemaRef ds:uri="9dde59e0-9be5-46b6-acf7-bec107cbfe84"/>
    <ds:schemaRef ds:uri="999f919b-ab5a-4db1-a56a-2b12b49855bf"/>
  </ds:schemaRefs>
</ds:datastoreItem>
</file>

<file path=customXml/itemProps2.xml><?xml version="1.0" encoding="utf-8"?>
<ds:datastoreItem xmlns:ds="http://schemas.openxmlformats.org/officeDocument/2006/customXml" ds:itemID="{E16246C2-5390-40C3-9EAD-D715B055C2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9dde59e0-9be5-46b6-acf7-bec107cbfe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EB1E9D-0639-4674-8AEA-46B212514436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3ADDA046-D382-4517-A99A-5EDE3E0A88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 14- JAN 20</vt:lpstr>
      <vt:lpstr>'JAN 14- JAN 20'!Print_Area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Josephine Asiedu</dc:creator>
  <cp:keywords/>
  <dc:description/>
  <cp:lastModifiedBy>Josephine Asiedu</cp:lastModifiedBy>
  <cp:revision/>
  <dcterms:created xsi:type="dcterms:W3CDTF">2024-12-11T09:33:21Z</dcterms:created>
  <dcterms:modified xsi:type="dcterms:W3CDTF">2024-12-16T09:32:18Z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0x010100EA50F0CC0FD85844AA84FA96616EB99B</vt:lpwstr>
  </property>
  <property fmtid="{D5CDD505-2E9C-101B-9397-08002B2CF9AE}" pid="3" name="_dlc_DocIdItemGuid">
    <vt:lpwstr>42ad0454-7c5d-4c74-b156-3b564ce2449e</vt:lpwstr>
  </property>
  <property fmtid="{D5CDD505-2E9C-101B-9397-08002B2CF9AE}" pid="4" name="MediaServiceImageTags">
    <vt:lpwstr/>
  </property>
</Properties>
</file>