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swpgh.sharepoint.com/sites/swpnpa/Quality Assurance/Quality Assurance/QC/2024/Vessel Clearance Report/Key Indicative Parameter of Imported Petroleum Products/Dennis/"/>
    </mc:Choice>
  </mc:AlternateContent>
  <xr:revisionPtr revIDLastSave="27" documentId="8_{98A19364-CB24-4B45-8859-325C75551270}" xr6:coauthVersionLast="47" xr6:coauthVersionMax="47" xr10:uidLastSave="{E063FE90-F959-42D5-A5C1-938DD9F395A5}"/>
  <bookViews>
    <workbookView xWindow="-120" yWindow="-120" windowWidth="29040" windowHeight="15720" xr2:uid="{8741F9BA-D68A-4426-8EA4-F38298E53355}"/>
  </bookViews>
  <sheets>
    <sheet name="JUN 2-JUN 8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/>
  <c r="I38" i="1"/>
  <c r="H38" i="1"/>
  <c r="L37" i="1"/>
  <c r="K37" i="1"/>
  <c r="J37" i="1"/>
  <c r="F37" i="1"/>
  <c r="E37" i="1"/>
  <c r="D37" i="1"/>
  <c r="L36" i="1"/>
  <c r="K36" i="1"/>
  <c r="J36" i="1"/>
  <c r="F36" i="1"/>
  <c r="E36" i="1"/>
  <c r="E38" i="1" s="1"/>
  <c r="D36" i="1"/>
  <c r="D38" i="1" s="1"/>
  <c r="G30" i="1"/>
  <c r="F30" i="1"/>
  <c r="E30" i="1"/>
  <c r="L21" i="1"/>
  <c r="K21" i="1"/>
  <c r="J21" i="1"/>
  <c r="I21" i="1"/>
  <c r="H21" i="1"/>
  <c r="G21" i="1"/>
  <c r="F21" i="1"/>
  <c r="E21" i="1"/>
  <c r="D21" i="1"/>
  <c r="L11" i="1"/>
  <c r="K11" i="1"/>
  <c r="J11" i="1"/>
  <c r="I11" i="1"/>
  <c r="H11" i="1"/>
  <c r="G11" i="1"/>
  <c r="F11" i="1"/>
  <c r="E11" i="1"/>
  <c r="D11" i="1"/>
  <c r="K38" i="1" l="1"/>
  <c r="F38" i="1"/>
  <c r="L38" i="1"/>
  <c r="J38" i="1"/>
</calcChain>
</file>

<file path=xl/sharedStrings.xml><?xml version="1.0" encoding="utf-8"?>
<sst xmlns="http://schemas.openxmlformats.org/spreadsheetml/2006/main" count="106" uniqueCount="56">
  <si>
    <t>NATIONAL PETROLEUM AUTHORITY</t>
  </si>
  <si>
    <t>Petroleum Products Quality Indicator
June 2, 2024 -  June 8, 2024</t>
  </si>
  <si>
    <t xml:space="preserve">GASOLINE </t>
  </si>
  <si>
    <t xml:space="preserve">Vessel </t>
  </si>
  <si>
    <t>Grade</t>
  </si>
  <si>
    <t>Density @15°C
 (Kg/m3)</t>
  </si>
  <si>
    <t>Sulphur max
(mg/Kg)</t>
  </si>
  <si>
    <t>RON (Rating)
min</t>
  </si>
  <si>
    <t>Distillation, Max
(°C)</t>
  </si>
  <si>
    <t>Reid Vapour Pressure, max
(kPa)</t>
  </si>
  <si>
    <t>Initial Boiling Point</t>
  </si>
  <si>
    <t>10% evaporated</t>
  </si>
  <si>
    <t>50% evaporated</t>
  </si>
  <si>
    <t>90% evaporated</t>
  </si>
  <si>
    <t>Final Boiling Point</t>
  </si>
  <si>
    <t>Ghana Specification</t>
  </si>
  <si>
    <t>720 - 780</t>
  </si>
  <si>
    <t xml:space="preserve">Regular 91
</t>
  </si>
  <si>
    <t>To be Reported</t>
  </si>
  <si>
    <t>35 - 65</t>
  </si>
  <si>
    <t>GS 140:2022</t>
  </si>
  <si>
    <t>AVERAGE REGULAR</t>
  </si>
  <si>
    <t>Regular 50
Premuim 10</t>
  </si>
  <si>
    <t>Regular 91
Premuim 95</t>
  </si>
  <si>
    <t>GS 140:2024</t>
  </si>
  <si>
    <t>AVERAGE</t>
  </si>
  <si>
    <t>Regular</t>
  </si>
  <si>
    <t xml:space="preserve"> </t>
  </si>
  <si>
    <t>GASOIL</t>
  </si>
  <si>
    <t>Cetane Index, min</t>
  </si>
  <si>
    <t>Flash Point, min
(°C)</t>
  </si>
  <si>
    <t>Colour, max</t>
  </si>
  <si>
    <t>820 - 850</t>
  </si>
  <si>
    <t>55.0</t>
  </si>
  <si>
    <t>GS 141:2022</t>
  </si>
  <si>
    <t xml:space="preserve">MT PERICLES </t>
  </si>
  <si>
    <t>L1.5</t>
  </si>
  <si>
    <t>MT SKY LIGHT</t>
  </si>
  <si>
    <t xml:space="preserve">LPG </t>
  </si>
  <si>
    <t>Vapour Pressure @37.8°C, max
(kPa)</t>
  </si>
  <si>
    <t>Mercaptan, max
 (ppm)</t>
  </si>
  <si>
    <t>Residual Matter, max
(ml/100ml)</t>
  </si>
  <si>
    <t>Hydrocarbon Composition</t>
  </si>
  <si>
    <t>Methane
(mol%)</t>
  </si>
  <si>
    <t>Total C2
(mol%)</t>
  </si>
  <si>
    <t>Total C3, max
(mol%)</t>
  </si>
  <si>
    <t>Total C4, min
(mol%)</t>
  </si>
  <si>
    <t>Total C5 &amp; Higher, max
(mol%)</t>
  </si>
  <si>
    <t>5-15</t>
  </si>
  <si>
    <t>To be reported</t>
  </si>
  <si>
    <t>GS 535:2022</t>
  </si>
  <si>
    <t>GT SURVILLE</t>
  </si>
  <si>
    <t>&lt;0.05</t>
  </si>
  <si>
    <t xml:space="preserve">GT KAPELLEN </t>
  </si>
  <si>
    <t>SENTUO OIL REFINERY</t>
  </si>
  <si>
    <t>LPG (Local Refined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</si>
</sst>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Roman"/>
    </font>
    <font>
      <b/>
      <sz val="16"/>
      <color theme="1"/>
      <name val="Times Roman"/>
    </font>
    <font>
      <b/>
      <sz val="16"/>
      <color theme="1"/>
      <name val="Times Roman"/>
      <charset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9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0" fontId="3" fillId="0" borderId="7" xfId="0" applyFont="1" applyBorder="1"/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4" fontId="3" fillId="0" borderId="22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164" fontId="6" fillId="5" borderId="26" xfId="0" applyNumberFormat="1" applyFont="1" applyFill="1" applyBorder="1" applyAlignment="1">
      <alignment horizontal="center" vertical="center"/>
    </xf>
    <xf numFmtId="164" fontId="7" fillId="5" borderId="26" xfId="0" applyNumberFormat="1" applyFont="1" applyFill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64" fontId="6" fillId="0" borderId="31" xfId="0" applyNumberFormat="1" applyFont="1" applyBorder="1" applyAlignment="1">
      <alignment horizontal="center" vertical="center"/>
    </xf>
    <xf numFmtId="164" fontId="7" fillId="0" borderId="31" xfId="0" applyNumberFormat="1" applyFont="1" applyBorder="1" applyAlignment="1">
      <alignment horizontal="center" vertical="center"/>
    </xf>
    <xf numFmtId="164" fontId="7" fillId="5" borderId="31" xfId="0" applyNumberFormat="1" applyFont="1" applyFill="1" applyBorder="1" applyAlignment="1">
      <alignment horizontal="center" vertical="center"/>
    </xf>
    <xf numFmtId="164" fontId="8" fillId="0" borderId="32" xfId="0" applyNumberFormat="1" applyFont="1" applyBorder="1" applyAlignment="1">
      <alignment horizontal="center" vertical="center"/>
    </xf>
    <xf numFmtId="2" fontId="4" fillId="0" borderId="33" xfId="0" applyNumberFormat="1" applyFont="1" applyBorder="1" applyAlignment="1">
      <alignment horizontal="center" vertical="center"/>
    </xf>
    <xf numFmtId="2" fontId="4" fillId="0" borderId="34" xfId="0" applyNumberFormat="1" applyFont="1" applyBorder="1" applyAlignment="1">
      <alignment horizontal="center" vertical="center"/>
    </xf>
    <xf numFmtId="164" fontId="4" fillId="0" borderId="34" xfId="0" applyNumberFormat="1" applyFont="1" applyBorder="1" applyAlignment="1">
      <alignment horizontal="center" vertical="center"/>
    </xf>
    <xf numFmtId="164" fontId="4" fillId="0" borderId="35" xfId="0" applyNumberFormat="1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 wrapText="1"/>
    </xf>
    <xf numFmtId="0" fontId="4" fillId="3" borderId="37" xfId="0" applyFont="1" applyFill="1" applyBorder="1" applyAlignment="1">
      <alignment horizontal="center" vertical="center" wrapText="1"/>
    </xf>
    <xf numFmtId="0" fontId="4" fillId="4" borderId="38" xfId="0" applyFont="1" applyFill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164" fontId="3" fillId="0" borderId="42" xfId="0" applyNumberFormat="1" applyFont="1" applyBorder="1" applyAlignment="1">
      <alignment horizontal="center" vertical="center"/>
    </xf>
    <xf numFmtId="164" fontId="3" fillId="0" borderId="43" xfId="0" applyNumberFormat="1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3" fillId="0" borderId="49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164" fontId="4" fillId="0" borderId="51" xfId="0" applyNumberFormat="1" applyFont="1" applyBorder="1" applyAlignment="1">
      <alignment horizontal="center" vertical="center"/>
    </xf>
    <xf numFmtId="164" fontId="4" fillId="0" borderId="5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7" xfId="0" applyFont="1" applyBorder="1" applyAlignment="1">
      <alignment vertical="center" wrapText="1"/>
    </xf>
    <xf numFmtId="0" fontId="4" fillId="5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4" fillId="0" borderId="55" xfId="0" applyFont="1" applyBorder="1" applyAlignment="1">
      <alignment horizontal="center" vertical="center" wrapText="1"/>
    </xf>
    <xf numFmtId="0" fontId="4" fillId="3" borderId="57" xfId="0" applyFont="1" applyFill="1" applyBorder="1" applyAlignment="1">
      <alignment horizontal="center" vertical="center" wrapText="1"/>
    </xf>
    <xf numFmtId="0" fontId="4" fillId="3" borderId="40" xfId="0" applyFont="1" applyFill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164" fontId="4" fillId="0" borderId="11" xfId="0" applyNumberFormat="1" applyFont="1" applyBorder="1" applyAlignment="1">
      <alignment horizontal="center" vertical="center" wrapText="1"/>
    </xf>
    <xf numFmtId="164" fontId="4" fillId="0" borderId="59" xfId="0" applyNumberFormat="1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164" fontId="4" fillId="0" borderId="60" xfId="0" applyNumberFormat="1" applyFont="1" applyBorder="1" applyAlignment="1">
      <alignment horizontal="center" vertical="center" wrapText="1"/>
    </xf>
    <xf numFmtId="164" fontId="3" fillId="5" borderId="63" xfId="0" applyNumberFormat="1" applyFont="1" applyFill="1" applyBorder="1" applyAlignment="1">
      <alignment horizontal="center" vertical="center"/>
    </xf>
    <xf numFmtId="164" fontId="3" fillId="5" borderId="21" xfId="0" applyNumberFormat="1" applyFont="1" applyFill="1" applyBorder="1" applyAlignment="1">
      <alignment horizontal="center" vertical="center"/>
    </xf>
    <xf numFmtId="164" fontId="3" fillId="5" borderId="64" xfId="0" quotePrefix="1" applyNumberFormat="1" applyFont="1" applyFill="1" applyBorder="1" applyAlignment="1">
      <alignment horizontal="center" vertical="center"/>
    </xf>
    <xf numFmtId="164" fontId="3" fillId="5" borderId="65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15" xfId="0" applyFont="1" applyBorder="1"/>
    <xf numFmtId="0" fontId="3" fillId="0" borderId="67" xfId="0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0" fontId="3" fillId="0" borderId="68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9" xfId="0" applyFont="1" applyBorder="1" applyAlignment="1">
      <alignment horizontal="center" vertical="center"/>
    </xf>
    <xf numFmtId="164" fontId="3" fillId="0" borderId="70" xfId="0" applyNumberFormat="1" applyFont="1" applyBorder="1" applyAlignment="1">
      <alignment horizontal="center" vertical="center"/>
    </xf>
    <xf numFmtId="0" fontId="3" fillId="0" borderId="71" xfId="0" applyFont="1" applyBorder="1" applyAlignment="1">
      <alignment horizontal="center" vertical="center"/>
    </xf>
    <xf numFmtId="164" fontId="3" fillId="0" borderId="71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7" xfId="0" applyFont="1" applyBorder="1"/>
    <xf numFmtId="0" fontId="4" fillId="0" borderId="59" xfId="0" applyFont="1" applyBorder="1" applyAlignment="1">
      <alignment horizontal="center" vertical="center" wrapText="1"/>
    </xf>
    <xf numFmtId="0" fontId="4" fillId="0" borderId="78" xfId="0" applyFont="1" applyBorder="1" applyAlignment="1">
      <alignment horizontal="center" vertical="center" wrapText="1"/>
    </xf>
    <xf numFmtId="0" fontId="4" fillId="0" borderId="79" xfId="0" applyFont="1" applyBorder="1" applyAlignment="1">
      <alignment horizontal="center" vertical="center" wrapText="1"/>
    </xf>
    <xf numFmtId="0" fontId="4" fillId="0" borderId="80" xfId="0" applyFont="1" applyBorder="1" applyAlignment="1">
      <alignment horizontal="center" vertical="center" wrapText="1"/>
    </xf>
    <xf numFmtId="0" fontId="4" fillId="0" borderId="8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2" fontId="4" fillId="0" borderId="82" xfId="0" applyNumberFormat="1" applyFont="1" applyBorder="1" applyAlignment="1">
      <alignment horizontal="center" vertical="center" wrapText="1"/>
    </xf>
    <xf numFmtId="2" fontId="4" fillId="0" borderId="83" xfId="0" applyNumberFormat="1" applyFont="1" applyBorder="1" applyAlignment="1">
      <alignment horizontal="center" vertical="center" wrapText="1"/>
    </xf>
    <xf numFmtId="2" fontId="4" fillId="0" borderId="17" xfId="0" applyNumberFormat="1" applyFont="1" applyBorder="1" applyAlignment="1">
      <alignment horizontal="center" vertical="center" wrapText="1"/>
    </xf>
    <xf numFmtId="2" fontId="4" fillId="0" borderId="84" xfId="0" applyNumberFormat="1" applyFont="1" applyBorder="1" applyAlignment="1">
      <alignment horizontal="center" vertical="center" wrapText="1"/>
    </xf>
    <xf numFmtId="2" fontId="4" fillId="0" borderId="85" xfId="0" applyNumberFormat="1" applyFont="1" applyBorder="1" applyAlignment="1">
      <alignment horizontal="center" vertical="center" wrapText="1"/>
    </xf>
    <xf numFmtId="0" fontId="3" fillId="0" borderId="87" xfId="0" applyFont="1" applyBorder="1" applyAlignment="1">
      <alignment horizontal="center" vertical="center"/>
    </xf>
    <xf numFmtId="2" fontId="6" fillId="0" borderId="87" xfId="0" applyNumberFormat="1" applyFont="1" applyBorder="1" applyAlignment="1" applyProtection="1">
      <alignment horizontal="center" vertical="center"/>
      <protection locked="0"/>
    </xf>
    <xf numFmtId="164" fontId="3" fillId="0" borderId="87" xfId="0" applyNumberFormat="1" applyFont="1" applyBorder="1" applyAlignment="1">
      <alignment horizontal="center" vertical="center"/>
    </xf>
    <xf numFmtId="2" fontId="3" fillId="0" borderId="87" xfId="0" applyNumberFormat="1" applyFont="1" applyBorder="1" applyAlignment="1">
      <alignment horizontal="center" vertical="center" wrapText="1"/>
    </xf>
    <xf numFmtId="2" fontId="3" fillId="0" borderId="87" xfId="0" applyNumberFormat="1" applyFont="1" applyBorder="1" applyAlignment="1">
      <alignment horizontal="center" vertical="center"/>
    </xf>
    <xf numFmtId="2" fontId="3" fillId="0" borderId="87" xfId="0" quotePrefix="1" applyNumberFormat="1" applyFont="1" applyBorder="1" applyAlignment="1">
      <alignment horizontal="center" vertical="center"/>
    </xf>
    <xf numFmtId="2" fontId="3" fillId="0" borderId="88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2" fontId="3" fillId="0" borderId="28" xfId="0" applyNumberFormat="1" applyFont="1" applyBorder="1" applyAlignment="1">
      <alignment horizontal="center" vertical="center" wrapText="1"/>
    </xf>
    <xf numFmtId="2" fontId="3" fillId="0" borderId="89" xfId="0" applyNumberFormat="1" applyFont="1" applyBorder="1" applyAlignment="1">
      <alignment horizontal="center" vertical="center" wrapText="1"/>
    </xf>
    <xf numFmtId="2" fontId="2" fillId="0" borderId="84" xfId="0" applyNumberFormat="1" applyFont="1" applyBorder="1" applyAlignment="1" applyProtection="1">
      <alignment horizontal="center" vertical="center"/>
      <protection locked="0"/>
    </xf>
    <xf numFmtId="2" fontId="2" fillId="0" borderId="85" xfId="0" applyNumberFormat="1" applyFont="1" applyBorder="1" applyAlignment="1" applyProtection="1">
      <alignment horizontal="center" vertical="center"/>
      <protection locked="0"/>
    </xf>
    <xf numFmtId="0" fontId="4" fillId="5" borderId="0" xfId="0" applyFont="1" applyFill="1" applyAlignment="1">
      <alignment horizontal="center" vertical="center" wrapText="1"/>
    </xf>
    <xf numFmtId="2" fontId="6" fillId="0" borderId="0" xfId="0" applyNumberFormat="1" applyFont="1" applyAlignment="1" applyProtection="1">
      <alignment horizontal="center" vertical="center"/>
      <protection locked="0"/>
    </xf>
    <xf numFmtId="2" fontId="3" fillId="0" borderId="0" xfId="0" applyNumberFormat="1" applyFont="1" applyAlignment="1">
      <alignment horizontal="center" vertical="center" wrapText="1"/>
    </xf>
    <xf numFmtId="1" fontId="3" fillId="0" borderId="0" xfId="0" quotePrefix="1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5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 wrapText="1"/>
    </xf>
    <xf numFmtId="0" fontId="3" fillId="0" borderId="62" xfId="0" applyFont="1" applyBorder="1" applyAlignment="1">
      <alignment horizontal="center" vertical="center" wrapText="1"/>
    </xf>
    <xf numFmtId="0" fontId="3" fillId="0" borderId="44" xfId="0" applyFont="1" applyBorder="1" applyAlignment="1">
      <alignment horizontal="center" vertical="center"/>
    </xf>
    <xf numFmtId="0" fontId="3" fillId="0" borderId="66" xfId="0" applyFont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3" fillId="0" borderId="7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84" xfId="0" applyFont="1" applyFill="1" applyBorder="1" applyAlignment="1">
      <alignment horizontal="center" vertical="center" wrapText="1"/>
    </xf>
    <xf numFmtId="0" fontId="4" fillId="0" borderId="74" xfId="0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4" fillId="0" borderId="76" xfId="0" applyFont="1" applyBorder="1" applyAlignment="1">
      <alignment horizontal="center" vertical="center" wrapText="1"/>
    </xf>
    <xf numFmtId="0" fontId="4" fillId="0" borderId="75" xfId="0" applyFont="1" applyBorder="1" applyAlignment="1">
      <alignment horizontal="center" vertical="center" wrapText="1"/>
    </xf>
    <xf numFmtId="0" fontId="4" fillId="0" borderId="77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86" xfId="0" applyFont="1" applyBorder="1" applyAlignment="1">
      <alignment horizontal="center" vertical="center"/>
    </xf>
    <xf numFmtId="0" fontId="3" fillId="0" borderId="8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164" fontId="2" fillId="0" borderId="84" xfId="0" applyNumberFormat="1" applyFont="1" applyBorder="1" applyAlignment="1" applyProtection="1">
      <alignment horizontal="center" vertical="center"/>
      <protection locked="0"/>
    </xf>
    <xf numFmtId="0" fontId="4" fillId="0" borderId="17" xfId="0" applyFont="1" applyBorder="1" applyAlignment="1">
      <alignment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0" fontId="3" fillId="0" borderId="90" xfId="0" applyFont="1" applyBorder="1" applyAlignment="1">
      <alignment horizontal="center" vertical="center" wrapText="1"/>
    </xf>
    <xf numFmtId="164" fontId="3" fillId="0" borderId="90" xfId="0" applyNumberFormat="1" applyFont="1" applyBorder="1" applyAlignment="1">
      <alignment horizontal="center" vertical="center" wrapText="1"/>
    </xf>
    <xf numFmtId="0" fontId="3" fillId="0" borderId="84" xfId="0" applyFont="1" applyBorder="1" applyAlignment="1">
      <alignment horizontal="center" vertical="center" wrapText="1"/>
    </xf>
    <xf numFmtId="2" fontId="3" fillId="0" borderId="84" xfId="0" applyNumberFormat="1" applyFont="1" applyBorder="1" applyAlignment="1">
      <alignment horizontal="center" vertical="center" wrapText="1"/>
    </xf>
    <xf numFmtId="2" fontId="3" fillId="0" borderId="8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0</xdr:row>
      <xdr:rowOff>76202</xdr:rowOff>
    </xdr:from>
    <xdr:to>
      <xdr:col>1</xdr:col>
      <xdr:colOff>1409700</xdr:colOff>
      <xdr:row>1</xdr:row>
      <xdr:rowOff>609601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DF77A6-7F05-4184-8B2F-1519C084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7001" y="76202"/>
          <a:ext cx="2940049" cy="94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C610-C531-429F-8F7B-E3F1403FDE66}">
  <sheetPr>
    <pageSetUpPr fitToPage="1"/>
  </sheetPr>
  <dimension ref="A1:L45"/>
  <sheetViews>
    <sheetView tabSelected="1" workbookViewId="0">
      <selection activeCell="D48" sqref="D48"/>
    </sheetView>
  </sheetViews>
  <sheetFormatPr defaultColWidth="24.85546875" defaultRowHeight="32.25" customHeight="1"/>
  <cols>
    <col min="1" max="16384" width="24.85546875" style="2"/>
  </cols>
  <sheetData>
    <row r="1" spans="1:12" ht="32.25" customHeight="1" thickBot="1">
      <c r="A1" s="1"/>
      <c r="B1" s="126" t="s">
        <v>0</v>
      </c>
      <c r="C1" s="127"/>
      <c r="D1" s="127"/>
      <c r="E1" s="127"/>
      <c r="F1" s="127"/>
      <c r="G1" s="127"/>
      <c r="H1" s="127"/>
      <c r="I1" s="127"/>
      <c r="J1" s="127"/>
      <c r="K1" s="127"/>
      <c r="L1" s="128"/>
    </row>
    <row r="2" spans="1:12" ht="55.5" customHeight="1" thickBot="1">
      <c r="A2" s="3"/>
      <c r="B2" s="129" t="s">
        <v>1</v>
      </c>
      <c r="C2" s="130"/>
      <c r="D2" s="130"/>
      <c r="E2" s="130"/>
      <c r="F2" s="130"/>
      <c r="G2" s="130"/>
      <c r="H2" s="130"/>
      <c r="I2" s="130"/>
      <c r="J2" s="130"/>
      <c r="K2" s="130"/>
      <c r="L2" s="131"/>
    </row>
    <row r="3" spans="1:12" ht="32.25" hidden="1" customHeight="1" thickBot="1">
      <c r="A3" s="4"/>
      <c r="B3" s="132" t="s">
        <v>2</v>
      </c>
      <c r="C3" s="132"/>
      <c r="D3" s="132"/>
      <c r="E3" s="132"/>
      <c r="F3" s="132"/>
      <c r="G3" s="133"/>
      <c r="H3" s="133"/>
      <c r="I3" s="133"/>
      <c r="J3" s="133"/>
      <c r="K3" s="133"/>
      <c r="L3" s="132"/>
    </row>
    <row r="4" spans="1:12" ht="32.25" hidden="1" customHeight="1" thickBot="1">
      <c r="A4" s="5"/>
      <c r="B4" s="134" t="s">
        <v>3</v>
      </c>
      <c r="C4" s="136" t="s">
        <v>4</v>
      </c>
      <c r="D4" s="138" t="s">
        <v>5</v>
      </c>
      <c r="E4" s="139" t="s">
        <v>6</v>
      </c>
      <c r="F4" s="134" t="s">
        <v>7</v>
      </c>
      <c r="G4" s="141" t="s">
        <v>8</v>
      </c>
      <c r="H4" s="142"/>
      <c r="I4" s="142"/>
      <c r="J4" s="142"/>
      <c r="K4" s="143"/>
      <c r="L4" s="144" t="s">
        <v>9</v>
      </c>
    </row>
    <row r="5" spans="1:12" ht="32.25" hidden="1" customHeight="1" thickBot="1">
      <c r="A5" s="8"/>
      <c r="B5" s="135"/>
      <c r="C5" s="137"/>
      <c r="D5" s="138"/>
      <c r="E5" s="140"/>
      <c r="F5" s="136"/>
      <c r="G5" s="10" t="s">
        <v>10</v>
      </c>
      <c r="H5" s="11" t="s">
        <v>11</v>
      </c>
      <c r="I5" s="12" t="s">
        <v>12</v>
      </c>
      <c r="J5" s="11" t="s">
        <v>13</v>
      </c>
      <c r="K5" s="13" t="s">
        <v>14</v>
      </c>
      <c r="L5" s="137"/>
    </row>
    <row r="6" spans="1:12" ht="32.25" hidden="1" customHeight="1" thickBot="1">
      <c r="A6" s="14" t="s">
        <v>15</v>
      </c>
      <c r="B6" s="15"/>
      <c r="C6" s="16"/>
      <c r="D6" s="6" t="s">
        <v>16</v>
      </c>
      <c r="E6" s="7">
        <v>50</v>
      </c>
      <c r="F6" s="6" t="s">
        <v>17</v>
      </c>
      <c r="G6" s="7" t="s">
        <v>18</v>
      </c>
      <c r="H6" s="6">
        <v>70</v>
      </c>
      <c r="I6" s="7">
        <v>120</v>
      </c>
      <c r="J6" s="6">
        <v>185</v>
      </c>
      <c r="K6" s="7">
        <v>215</v>
      </c>
      <c r="L6" s="6" t="s">
        <v>19</v>
      </c>
    </row>
    <row r="7" spans="1:12" ht="32.25" hidden="1" customHeight="1">
      <c r="A7" s="145" t="s">
        <v>20</v>
      </c>
      <c r="B7" s="17"/>
      <c r="C7" s="18"/>
      <c r="D7" s="19"/>
      <c r="E7" s="19"/>
      <c r="F7" s="20"/>
      <c r="G7" s="20"/>
      <c r="H7" s="20"/>
      <c r="I7" s="20"/>
      <c r="J7" s="20"/>
      <c r="K7" s="20"/>
      <c r="L7" s="21"/>
    </row>
    <row r="8" spans="1:12" ht="32.25" hidden="1" customHeight="1">
      <c r="A8" s="145"/>
      <c r="B8" s="22"/>
      <c r="C8" s="23"/>
      <c r="D8" s="24"/>
      <c r="E8" s="24"/>
      <c r="F8" s="25"/>
      <c r="G8" s="25"/>
      <c r="H8" s="25"/>
      <c r="I8" s="25"/>
      <c r="J8" s="25"/>
      <c r="K8" s="25"/>
      <c r="L8" s="26"/>
    </row>
    <row r="9" spans="1:12" ht="32.25" hidden="1" customHeight="1">
      <c r="A9" s="146"/>
      <c r="B9" s="27"/>
      <c r="C9" s="23"/>
      <c r="D9" s="28"/>
      <c r="E9" s="29"/>
      <c r="F9" s="29"/>
      <c r="G9" s="29"/>
      <c r="H9" s="29"/>
      <c r="I9" s="29"/>
      <c r="J9" s="25"/>
      <c r="K9" s="29"/>
      <c r="L9" s="26"/>
    </row>
    <row r="10" spans="1:12" ht="32.25" hidden="1" customHeight="1" thickBot="1">
      <c r="A10" s="145"/>
      <c r="B10" s="30"/>
      <c r="C10" s="31"/>
      <c r="D10" s="32"/>
      <c r="E10" s="33"/>
      <c r="F10" s="33"/>
      <c r="G10" s="34"/>
      <c r="H10" s="33"/>
      <c r="I10" s="33"/>
      <c r="J10" s="33"/>
      <c r="K10" s="33"/>
      <c r="L10" s="35"/>
    </row>
    <row r="11" spans="1:12" ht="32.25" hidden="1" customHeight="1" thickBot="1">
      <c r="A11" s="147" t="s">
        <v>21</v>
      </c>
      <c r="B11" s="148"/>
      <c r="C11" s="149"/>
      <c r="D11" s="36" t="e">
        <f t="shared" ref="D11:L11" si="0">AVERAGE(D7:D8)</f>
        <v>#DIV/0!</v>
      </c>
      <c r="E11" s="37" t="e">
        <f t="shared" si="0"/>
        <v>#DIV/0!</v>
      </c>
      <c r="F11" s="38" t="e">
        <f t="shared" si="0"/>
        <v>#DIV/0!</v>
      </c>
      <c r="G11" s="38" t="e">
        <f t="shared" si="0"/>
        <v>#DIV/0!</v>
      </c>
      <c r="H11" s="38" t="e">
        <f t="shared" si="0"/>
        <v>#DIV/0!</v>
      </c>
      <c r="I11" s="38" t="e">
        <f t="shared" si="0"/>
        <v>#DIV/0!</v>
      </c>
      <c r="J11" s="38" t="e">
        <f t="shared" si="0"/>
        <v>#DIV/0!</v>
      </c>
      <c r="K11" s="38" t="e">
        <f t="shared" si="0"/>
        <v>#DIV/0!</v>
      </c>
      <c r="L11" s="39" t="e">
        <f t="shared" si="0"/>
        <v>#DIV/0!</v>
      </c>
    </row>
    <row r="12" spans="1:12" ht="32.25" hidden="1" customHeight="1" thickBot="1">
      <c r="A12" s="4"/>
      <c r="B12" s="132" t="s">
        <v>2</v>
      </c>
      <c r="C12" s="132"/>
      <c r="D12" s="132"/>
      <c r="E12" s="132"/>
      <c r="F12" s="132"/>
      <c r="G12" s="133"/>
      <c r="H12" s="133"/>
      <c r="I12" s="133"/>
      <c r="J12" s="133"/>
      <c r="K12" s="133"/>
      <c r="L12" s="132"/>
    </row>
    <row r="13" spans="1:12" ht="32.25" hidden="1" customHeight="1" thickBot="1">
      <c r="A13" s="5"/>
      <c r="B13" s="134" t="s">
        <v>3</v>
      </c>
      <c r="C13" s="136" t="s">
        <v>4</v>
      </c>
      <c r="D13" s="138" t="s">
        <v>5</v>
      </c>
      <c r="E13" s="139" t="s">
        <v>6</v>
      </c>
      <c r="F13" s="134" t="s">
        <v>7</v>
      </c>
      <c r="G13" s="141" t="s">
        <v>8</v>
      </c>
      <c r="H13" s="142"/>
      <c r="I13" s="142"/>
      <c r="J13" s="142"/>
      <c r="K13" s="143"/>
      <c r="L13" s="144" t="s">
        <v>9</v>
      </c>
    </row>
    <row r="14" spans="1:12" ht="32.25" hidden="1" customHeight="1" thickBot="1">
      <c r="A14" s="8"/>
      <c r="B14" s="135"/>
      <c r="C14" s="150"/>
      <c r="D14" s="136"/>
      <c r="E14" s="140"/>
      <c r="F14" s="136"/>
      <c r="G14" s="10" t="s">
        <v>10</v>
      </c>
      <c r="H14" s="11" t="s">
        <v>11</v>
      </c>
      <c r="I14" s="12" t="s">
        <v>12</v>
      </c>
      <c r="J14" s="11" t="s">
        <v>13</v>
      </c>
      <c r="K14" s="13" t="s">
        <v>14</v>
      </c>
      <c r="L14" s="150"/>
    </row>
    <row r="15" spans="1:12" ht="32.25" hidden="1" customHeight="1" thickBot="1">
      <c r="A15" s="40" t="s">
        <v>15</v>
      </c>
      <c r="B15" s="41"/>
      <c r="C15" s="42"/>
      <c r="D15" s="43" t="s">
        <v>16</v>
      </c>
      <c r="E15" s="44" t="s">
        <v>22</v>
      </c>
      <c r="F15" s="43" t="s">
        <v>23</v>
      </c>
      <c r="G15" s="44" t="s">
        <v>18</v>
      </c>
      <c r="H15" s="43">
        <v>70</v>
      </c>
      <c r="I15" s="44">
        <v>120</v>
      </c>
      <c r="J15" s="43">
        <v>185</v>
      </c>
      <c r="K15" s="44">
        <v>215</v>
      </c>
      <c r="L15" s="43" t="s">
        <v>19</v>
      </c>
    </row>
    <row r="16" spans="1:12" ht="32.25" hidden="1" customHeight="1">
      <c r="A16" s="151" t="s">
        <v>24</v>
      </c>
      <c r="B16" s="45"/>
      <c r="C16" s="46"/>
      <c r="D16" s="47"/>
      <c r="E16" s="47"/>
      <c r="F16" s="47"/>
      <c r="G16" s="47"/>
      <c r="H16" s="47"/>
      <c r="I16" s="47"/>
      <c r="J16" s="47"/>
      <c r="K16" s="47"/>
      <c r="L16" s="48"/>
    </row>
    <row r="17" spans="1:12" ht="32.25" hidden="1" customHeight="1">
      <c r="A17" s="152"/>
      <c r="B17" s="49"/>
      <c r="C17" s="50"/>
      <c r="D17" s="25"/>
      <c r="E17" s="25"/>
      <c r="F17" s="25"/>
      <c r="G17" s="25"/>
      <c r="H17" s="25"/>
      <c r="I17" s="25"/>
      <c r="J17" s="25"/>
      <c r="K17" s="25"/>
      <c r="L17" s="26"/>
    </row>
    <row r="18" spans="1:12" ht="32.25" hidden="1" customHeight="1">
      <c r="A18" s="152"/>
      <c r="B18" s="51"/>
      <c r="C18" s="24"/>
      <c r="D18" s="25"/>
      <c r="E18" s="25"/>
      <c r="F18" s="25"/>
      <c r="G18" s="25"/>
      <c r="H18" s="25"/>
      <c r="I18" s="25"/>
      <c r="J18" s="25"/>
      <c r="K18" s="25"/>
      <c r="L18" s="26"/>
    </row>
    <row r="19" spans="1:12" ht="32.25" hidden="1" customHeight="1">
      <c r="A19" s="152"/>
      <c r="B19" s="153"/>
      <c r="C19" s="24"/>
      <c r="D19" s="25"/>
      <c r="E19" s="25"/>
      <c r="F19" s="25"/>
      <c r="G19" s="25"/>
      <c r="H19" s="25"/>
      <c r="I19" s="25"/>
      <c r="J19" s="25"/>
      <c r="K19" s="25"/>
      <c r="L19" s="26"/>
    </row>
    <row r="20" spans="1:12" ht="32.25" hidden="1" customHeight="1" thickBot="1">
      <c r="A20" s="152"/>
      <c r="B20" s="154"/>
      <c r="C20" s="52"/>
      <c r="D20" s="53"/>
      <c r="E20" s="53"/>
      <c r="F20" s="53"/>
      <c r="G20" s="53"/>
      <c r="H20" s="53"/>
      <c r="I20" s="53"/>
      <c r="J20" s="53"/>
      <c r="K20" s="53"/>
      <c r="L20" s="54"/>
    </row>
    <row r="21" spans="1:12" ht="32.25" hidden="1" customHeight="1" thickBot="1">
      <c r="A21" s="152"/>
      <c r="B21" s="55" t="s">
        <v>25</v>
      </c>
      <c r="C21" s="56" t="s">
        <v>26</v>
      </c>
      <c r="D21" s="57" t="e">
        <f>AVERAGE(D16:D19)</f>
        <v>#DIV/0!</v>
      </c>
      <c r="E21" s="57" t="e">
        <f t="shared" ref="E21:L21" si="1">AVERAGE(E16:E19)</f>
        <v>#DIV/0!</v>
      </c>
      <c r="F21" s="57" t="e">
        <f t="shared" si="1"/>
        <v>#DIV/0!</v>
      </c>
      <c r="G21" s="57" t="e">
        <f t="shared" si="1"/>
        <v>#DIV/0!</v>
      </c>
      <c r="H21" s="57" t="e">
        <f t="shared" si="1"/>
        <v>#DIV/0!</v>
      </c>
      <c r="I21" s="57" t="e">
        <f t="shared" si="1"/>
        <v>#DIV/0!</v>
      </c>
      <c r="J21" s="57" t="e">
        <f t="shared" si="1"/>
        <v>#DIV/0!</v>
      </c>
      <c r="K21" s="57" t="e">
        <f t="shared" si="1"/>
        <v>#DIV/0!</v>
      </c>
      <c r="L21" s="58" t="e">
        <f t="shared" si="1"/>
        <v>#DIV/0!</v>
      </c>
    </row>
    <row r="22" spans="1:12" ht="32.25" customHeight="1" thickBot="1">
      <c r="A22" s="8" t="s">
        <v>27</v>
      </c>
      <c r="B22" s="59"/>
      <c r="C22" s="59"/>
      <c r="D22" s="60"/>
      <c r="E22" s="60"/>
      <c r="F22" s="60"/>
      <c r="G22" s="60"/>
      <c r="H22" s="60"/>
      <c r="I22" s="60"/>
      <c r="J22" s="60"/>
      <c r="K22" s="60"/>
      <c r="L22" s="61"/>
    </row>
    <row r="23" spans="1:12" ht="32.25" customHeight="1" thickBot="1">
      <c r="A23" s="62"/>
      <c r="B23" s="155" t="s">
        <v>28</v>
      </c>
      <c r="C23" s="156"/>
      <c r="D23" s="156"/>
      <c r="E23" s="156"/>
      <c r="F23" s="156"/>
      <c r="G23" s="156"/>
      <c r="H23" s="157"/>
      <c r="I23" s="63"/>
      <c r="J23" s="64"/>
      <c r="K23" s="64"/>
      <c r="L23" s="65"/>
    </row>
    <row r="24" spans="1:12" ht="32.25" customHeight="1" thickBot="1">
      <c r="A24" s="62"/>
      <c r="B24" s="158" t="s">
        <v>3</v>
      </c>
      <c r="C24" s="159"/>
      <c r="D24" s="160" t="s">
        <v>5</v>
      </c>
      <c r="E24" s="162" t="s">
        <v>6</v>
      </c>
      <c r="F24" s="160" t="s">
        <v>29</v>
      </c>
      <c r="G24" s="162" t="s">
        <v>30</v>
      </c>
      <c r="H24" s="160" t="s">
        <v>31</v>
      </c>
      <c r="I24" s="64"/>
      <c r="J24" s="64"/>
      <c r="K24" s="64"/>
      <c r="L24" s="61"/>
    </row>
    <row r="25" spans="1:12" ht="32.25" customHeight="1" thickBot="1">
      <c r="A25" s="62"/>
      <c r="B25" s="158"/>
      <c r="C25" s="159"/>
      <c r="D25" s="161"/>
      <c r="E25" s="140"/>
      <c r="F25" s="161"/>
      <c r="G25" s="140"/>
      <c r="H25" s="161"/>
      <c r="I25" s="64"/>
      <c r="J25" s="64"/>
      <c r="K25" s="64"/>
      <c r="L25" s="61"/>
    </row>
    <row r="26" spans="1:12" ht="42" customHeight="1" thickBot="1">
      <c r="A26" s="9" t="s">
        <v>15</v>
      </c>
      <c r="B26" s="67"/>
      <c r="C26" s="68"/>
      <c r="D26" s="69" t="s">
        <v>32</v>
      </c>
      <c r="E26" s="70">
        <v>50</v>
      </c>
      <c r="F26" s="71">
        <v>46</v>
      </c>
      <c r="G26" s="72" t="s">
        <v>33</v>
      </c>
      <c r="H26" s="73">
        <v>3</v>
      </c>
      <c r="I26" s="64"/>
      <c r="J26" s="64"/>
      <c r="K26" s="64"/>
      <c r="L26" s="61"/>
    </row>
    <row r="27" spans="1:12" ht="32.25" customHeight="1" thickBot="1">
      <c r="A27" s="151" t="s">
        <v>34</v>
      </c>
      <c r="B27" s="165" t="s">
        <v>35</v>
      </c>
      <c r="C27" s="166"/>
      <c r="D27" s="74">
        <v>830</v>
      </c>
      <c r="E27" s="75">
        <v>7.7</v>
      </c>
      <c r="F27" s="76">
        <v>53.3</v>
      </c>
      <c r="G27" s="75">
        <v>62</v>
      </c>
      <c r="H27" s="77" t="s">
        <v>36</v>
      </c>
      <c r="I27" s="64"/>
      <c r="J27" s="64"/>
      <c r="K27" s="64"/>
      <c r="L27" s="61"/>
    </row>
    <row r="28" spans="1:12" ht="32.25" customHeight="1" thickBot="1">
      <c r="A28" s="152"/>
      <c r="B28" s="167" t="s">
        <v>37</v>
      </c>
      <c r="C28" s="168"/>
      <c r="D28" s="80">
        <v>833.6</v>
      </c>
      <c r="E28" s="81">
        <v>8.3000000000000007</v>
      </c>
      <c r="F28" s="82">
        <v>52.9</v>
      </c>
      <c r="G28" s="81">
        <v>62</v>
      </c>
      <c r="H28" s="77" t="s">
        <v>36</v>
      </c>
      <c r="I28" s="83"/>
      <c r="J28" s="83"/>
      <c r="K28" s="83"/>
      <c r="L28" s="84"/>
    </row>
    <row r="29" spans="1:12" ht="32.25" hidden="1" customHeight="1" thickBot="1">
      <c r="A29" s="152"/>
      <c r="B29" s="169"/>
      <c r="C29" s="170"/>
      <c r="D29" s="85"/>
      <c r="E29" s="86"/>
      <c r="F29" s="87"/>
      <c r="G29" s="86"/>
      <c r="H29" s="88"/>
      <c r="I29" s="83"/>
      <c r="J29" s="83"/>
      <c r="K29" s="83"/>
      <c r="L29" s="84"/>
    </row>
    <row r="30" spans="1:12" ht="32.25" customHeight="1" thickBot="1">
      <c r="A30" s="164"/>
      <c r="B30" s="171" t="s">
        <v>25</v>
      </c>
      <c r="C30" s="172"/>
      <c r="D30" s="89">
        <f>AVERAGE(D27:D29)</f>
        <v>831.8</v>
      </c>
      <c r="E30" s="90">
        <f t="shared" ref="E30:G30" si="2">AVERAGE(E27:E29)</f>
        <v>8</v>
      </c>
      <c r="F30" s="89">
        <f t="shared" si="2"/>
        <v>53.099999999999994</v>
      </c>
      <c r="G30" s="89">
        <f t="shared" si="2"/>
        <v>62</v>
      </c>
      <c r="H30" s="91" t="s">
        <v>36</v>
      </c>
      <c r="I30" s="92"/>
      <c r="J30" s="78"/>
      <c r="K30" s="78"/>
      <c r="L30" s="79"/>
    </row>
    <row r="31" spans="1:12" ht="32.25" customHeight="1" thickBot="1">
      <c r="A31" s="5"/>
      <c r="B31" s="93"/>
      <c r="C31" s="93"/>
      <c r="D31" s="94"/>
      <c r="E31" s="94"/>
      <c r="F31" s="94"/>
      <c r="G31" s="94"/>
      <c r="H31" s="95"/>
      <c r="I31" s="92"/>
      <c r="J31" s="78"/>
      <c r="K31" s="78"/>
      <c r="L31" s="79"/>
    </row>
    <row r="32" spans="1:12" ht="32.25" customHeight="1" thickBot="1">
      <c r="A32" s="4"/>
      <c r="B32" s="173" t="s">
        <v>38</v>
      </c>
      <c r="C32" s="174"/>
      <c r="D32" s="174"/>
      <c r="E32" s="174"/>
      <c r="F32" s="174"/>
      <c r="G32" s="174"/>
      <c r="H32" s="174"/>
      <c r="I32" s="174"/>
      <c r="J32" s="174"/>
      <c r="K32" s="174"/>
      <c r="L32" s="175"/>
    </row>
    <row r="33" spans="1:12" ht="32.25" customHeight="1" thickBot="1">
      <c r="A33" s="96"/>
      <c r="B33" s="135" t="s">
        <v>3</v>
      </c>
      <c r="C33" s="178"/>
      <c r="D33" s="181" t="s">
        <v>5</v>
      </c>
      <c r="E33" s="136" t="s">
        <v>39</v>
      </c>
      <c r="F33" s="136" t="s">
        <v>40</v>
      </c>
      <c r="G33" s="136" t="s">
        <v>41</v>
      </c>
      <c r="H33" s="134" t="s">
        <v>42</v>
      </c>
      <c r="I33" s="140"/>
      <c r="J33" s="139"/>
      <c r="K33" s="139"/>
      <c r="L33" s="163"/>
    </row>
    <row r="34" spans="1:12" ht="64.5" customHeight="1" thickBot="1">
      <c r="A34" s="96"/>
      <c r="B34" s="179"/>
      <c r="C34" s="180"/>
      <c r="D34" s="182"/>
      <c r="E34" s="137"/>
      <c r="F34" s="137"/>
      <c r="G34" s="137"/>
      <c r="H34" s="66" t="s">
        <v>43</v>
      </c>
      <c r="I34" s="97" t="s">
        <v>44</v>
      </c>
      <c r="J34" s="98" t="s">
        <v>45</v>
      </c>
      <c r="K34" s="99" t="s">
        <v>46</v>
      </c>
      <c r="L34" s="100" t="s">
        <v>47</v>
      </c>
    </row>
    <row r="35" spans="1:12" ht="42.75" customHeight="1" thickBot="1">
      <c r="A35" s="6" t="s">
        <v>15</v>
      </c>
      <c r="B35" s="183"/>
      <c r="C35" s="184"/>
      <c r="D35" s="101" t="s">
        <v>18</v>
      </c>
      <c r="E35" s="102">
        <v>900</v>
      </c>
      <c r="F35" s="103" t="s">
        <v>48</v>
      </c>
      <c r="G35" s="104">
        <v>0.05</v>
      </c>
      <c r="H35" s="105">
        <v>0</v>
      </c>
      <c r="I35" s="106">
        <v>1</v>
      </c>
      <c r="J35" s="107" t="s">
        <v>49</v>
      </c>
      <c r="K35" s="108" t="s">
        <v>49</v>
      </c>
      <c r="L35" s="109">
        <v>2</v>
      </c>
    </row>
    <row r="36" spans="1:12" ht="32.25" customHeight="1">
      <c r="A36" s="185" t="s">
        <v>50</v>
      </c>
      <c r="B36" s="186" t="s">
        <v>51</v>
      </c>
      <c r="C36" s="186"/>
      <c r="D36" s="111">
        <f>(583.1+583.2)/2</f>
        <v>583.15000000000009</v>
      </c>
      <c r="E36" s="112">
        <f>(263+265)/2</f>
        <v>264</v>
      </c>
      <c r="F36" s="111">
        <f>(11.92+9.84)/2</f>
        <v>10.879999999999999</v>
      </c>
      <c r="G36" s="110" t="s">
        <v>52</v>
      </c>
      <c r="H36" s="113">
        <v>0</v>
      </c>
      <c r="I36" s="113">
        <v>0</v>
      </c>
      <c r="J36" s="114">
        <f>(0.4+0.52)/2</f>
        <v>0.46</v>
      </c>
      <c r="K36" s="115">
        <f>(99.41+99.31)/2</f>
        <v>99.36</v>
      </c>
      <c r="L36" s="116">
        <f>(0.19+0.17)/2</f>
        <v>0.18</v>
      </c>
    </row>
    <row r="37" spans="1:12" ht="32.25" customHeight="1" thickBot="1">
      <c r="A37" s="185"/>
      <c r="B37" s="187" t="s">
        <v>53</v>
      </c>
      <c r="C37" s="187"/>
      <c r="D37" s="117">
        <f>AVERAGE(579.2,579.9)</f>
        <v>579.54999999999995</v>
      </c>
      <c r="E37" s="117">
        <f>AVERAGE(295,290)</f>
        <v>292.5</v>
      </c>
      <c r="F37" s="118">
        <f>AVERAGE(7.15,11.02)</f>
        <v>9.0850000000000009</v>
      </c>
      <c r="G37" s="117" t="s">
        <v>52</v>
      </c>
      <c r="H37" s="118">
        <v>0</v>
      </c>
      <c r="I37" s="118">
        <v>0</v>
      </c>
      <c r="J37" s="118">
        <f>((1.12+0.03)+(0.84+0.02))/2</f>
        <v>1.0050000000000001</v>
      </c>
      <c r="K37" s="118">
        <f>AVERAGE(98.24,98.32)</f>
        <v>98.28</v>
      </c>
      <c r="L37" s="119">
        <f>AVERAGE(0.61,0.82)</f>
        <v>0.71499999999999997</v>
      </c>
    </row>
    <row r="38" spans="1:12" ht="32.25" customHeight="1" thickBot="1">
      <c r="A38" s="176" t="s">
        <v>25</v>
      </c>
      <c r="B38" s="177"/>
      <c r="C38" s="177"/>
      <c r="D38" s="188">
        <f>AVERAGE(D36:D37)</f>
        <v>581.35</v>
      </c>
      <c r="E38" s="188">
        <f>AVERAGE(E36:E37)</f>
        <v>278.25</v>
      </c>
      <c r="F38" s="120">
        <f>AVERAGE(F36:F37)</f>
        <v>9.9824999999999999</v>
      </c>
      <c r="G38" s="120" t="s">
        <v>52</v>
      </c>
      <c r="H38" s="120">
        <f>AVERAGE(H36:H37)</f>
        <v>0</v>
      </c>
      <c r="I38" s="120">
        <f>AVERAGE(I36:I37)</f>
        <v>0</v>
      </c>
      <c r="J38" s="120">
        <f>AVERAGE(J36:J37)</f>
        <v>0.73250000000000004</v>
      </c>
      <c r="K38" s="120">
        <f>AVERAGE(K36:K37)</f>
        <v>98.82</v>
      </c>
      <c r="L38" s="121">
        <f>AVERAGE(L36:L37)</f>
        <v>0.44750000000000001</v>
      </c>
    </row>
    <row r="39" spans="1:12" ht="32.25" customHeight="1" thickBot="1">
      <c r="A39" s="122"/>
      <c r="B39" s="122"/>
      <c r="C39" s="78"/>
      <c r="D39" s="123"/>
      <c r="E39" s="92"/>
      <c r="F39" s="123"/>
      <c r="G39" s="60"/>
      <c r="H39" s="124"/>
      <c r="I39" s="124"/>
      <c r="J39" s="60"/>
      <c r="K39" s="125"/>
      <c r="L39" s="92"/>
    </row>
    <row r="40" spans="1:12" ht="32.25" customHeight="1" thickBot="1">
      <c r="A40" s="4"/>
      <c r="B40" s="173" t="s">
        <v>55</v>
      </c>
      <c r="C40" s="174"/>
      <c r="D40" s="174"/>
      <c r="E40" s="174"/>
      <c r="F40" s="174"/>
      <c r="G40" s="174"/>
      <c r="H40" s="174"/>
      <c r="I40" s="174"/>
      <c r="J40" s="174"/>
      <c r="K40" s="174"/>
      <c r="L40" s="175"/>
    </row>
    <row r="41" spans="1:12" ht="32.25" customHeight="1" thickBot="1">
      <c r="A41" s="96"/>
      <c r="B41" s="135" t="s">
        <v>3</v>
      </c>
      <c r="C41" s="178"/>
      <c r="D41" s="181" t="s">
        <v>5</v>
      </c>
      <c r="E41" s="136" t="s">
        <v>39</v>
      </c>
      <c r="F41" s="136" t="s">
        <v>40</v>
      </c>
      <c r="G41" s="136" t="s">
        <v>41</v>
      </c>
      <c r="H41" s="134" t="s">
        <v>42</v>
      </c>
      <c r="I41" s="140"/>
      <c r="J41" s="139"/>
      <c r="K41" s="139"/>
      <c r="L41" s="163"/>
    </row>
    <row r="42" spans="1:12" ht="62.25" customHeight="1" thickBot="1">
      <c r="A42" s="96"/>
      <c r="B42" s="179"/>
      <c r="C42" s="180"/>
      <c r="D42" s="182"/>
      <c r="E42" s="137"/>
      <c r="F42" s="137"/>
      <c r="G42" s="137"/>
      <c r="H42" s="66" t="s">
        <v>43</v>
      </c>
      <c r="I42" s="97" t="s">
        <v>44</v>
      </c>
      <c r="J42" s="98" t="s">
        <v>45</v>
      </c>
      <c r="K42" s="99" t="s">
        <v>46</v>
      </c>
      <c r="L42" s="100" t="s">
        <v>47</v>
      </c>
    </row>
    <row r="43" spans="1:12" ht="42.75" customHeight="1" thickBot="1">
      <c r="A43" s="6" t="s">
        <v>15</v>
      </c>
      <c r="B43" s="183"/>
      <c r="C43" s="184"/>
      <c r="D43" s="101" t="s">
        <v>18</v>
      </c>
      <c r="E43" s="102">
        <v>900</v>
      </c>
      <c r="F43" s="103" t="s">
        <v>48</v>
      </c>
      <c r="G43" s="104">
        <v>0.05</v>
      </c>
      <c r="H43" s="105">
        <v>0</v>
      </c>
      <c r="I43" s="106">
        <v>1</v>
      </c>
      <c r="J43" s="107" t="s">
        <v>49</v>
      </c>
      <c r="K43" s="108" t="s">
        <v>49</v>
      </c>
      <c r="L43" s="109">
        <v>2</v>
      </c>
    </row>
    <row r="44" spans="1:12" ht="32.25" customHeight="1" thickBot="1">
      <c r="A44" s="189" t="s">
        <v>50</v>
      </c>
      <c r="B44" s="190" t="s">
        <v>54</v>
      </c>
      <c r="C44" s="191"/>
      <c r="D44" s="192">
        <v>563.1</v>
      </c>
      <c r="E44" s="193">
        <v>645</v>
      </c>
      <c r="F44" s="192">
        <v>16</v>
      </c>
      <c r="G44" s="194" t="s">
        <v>52</v>
      </c>
      <c r="H44" s="195">
        <v>0</v>
      </c>
      <c r="I44" s="195">
        <v>0.05</v>
      </c>
      <c r="J44" s="195">
        <v>9.2100000000000009</v>
      </c>
      <c r="K44" s="195">
        <v>62.25</v>
      </c>
      <c r="L44" s="196">
        <v>0.37</v>
      </c>
    </row>
    <row r="45" spans="1:12" ht="32.25" customHeight="1">
      <c r="A45" s="122"/>
      <c r="B45" s="122"/>
      <c r="C45" s="78"/>
      <c r="D45" s="123"/>
      <c r="E45" s="92"/>
      <c r="F45" s="123"/>
      <c r="G45" s="60"/>
      <c r="H45" s="124"/>
      <c r="I45" s="124"/>
      <c r="J45" s="60"/>
      <c r="K45" s="125"/>
      <c r="L45" s="92"/>
    </row>
  </sheetData>
  <mergeCells count="55">
    <mergeCell ref="B43:C43"/>
    <mergeCell ref="B44:C44"/>
    <mergeCell ref="B40:L40"/>
    <mergeCell ref="B41:C42"/>
    <mergeCell ref="D41:D42"/>
    <mergeCell ref="E41:E42"/>
    <mergeCell ref="F41:F42"/>
    <mergeCell ref="G41:G42"/>
    <mergeCell ref="H41:L41"/>
    <mergeCell ref="A38:C38"/>
    <mergeCell ref="B33:C34"/>
    <mergeCell ref="D33:D34"/>
    <mergeCell ref="E33:E34"/>
    <mergeCell ref="F33:F34"/>
    <mergeCell ref="B35:C35"/>
    <mergeCell ref="A36:A37"/>
    <mergeCell ref="B36:C36"/>
    <mergeCell ref="B37:C37"/>
    <mergeCell ref="G33:G34"/>
    <mergeCell ref="H33:L33"/>
    <mergeCell ref="A27:A30"/>
    <mergeCell ref="B27:C27"/>
    <mergeCell ref="B28:C28"/>
    <mergeCell ref="B29:C29"/>
    <mergeCell ref="B30:C30"/>
    <mergeCell ref="B32:L32"/>
    <mergeCell ref="A16:A21"/>
    <mergeCell ref="B19:B20"/>
    <mergeCell ref="B23:H23"/>
    <mergeCell ref="B24:C25"/>
    <mergeCell ref="D24:D25"/>
    <mergeCell ref="E24:E25"/>
    <mergeCell ref="F24:F25"/>
    <mergeCell ref="G24:G25"/>
    <mergeCell ref="H24:H25"/>
    <mergeCell ref="A7:A10"/>
    <mergeCell ref="A11:C11"/>
    <mergeCell ref="B12:L12"/>
    <mergeCell ref="B13:B14"/>
    <mergeCell ref="C13:C14"/>
    <mergeCell ref="D13:D14"/>
    <mergeCell ref="E13:E14"/>
    <mergeCell ref="F13:F14"/>
    <mergeCell ref="G13:K13"/>
    <mergeCell ref="L13:L14"/>
    <mergeCell ref="B1:L1"/>
    <mergeCell ref="B2:L2"/>
    <mergeCell ref="B3:L3"/>
    <mergeCell ref="B4:B5"/>
    <mergeCell ref="C4:C5"/>
    <mergeCell ref="D4:D5"/>
    <mergeCell ref="E4:E5"/>
    <mergeCell ref="F4:F5"/>
    <mergeCell ref="G4:K4"/>
    <mergeCell ref="L4:L5"/>
  </mergeCells>
  <pageMargins left="0.7" right="0.7" top="0.75" bottom="0.75" header="0.3" footer="0.3"/>
  <pageSetup paperSize="9" scale="43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dde59e0-9be5-46b6-acf7-bec107cbfe84">
      <Terms xmlns="http://schemas.microsoft.com/office/infopath/2007/PartnerControls"/>
    </lcf76f155ced4ddcb4097134ff3c332f>
    <TaxCatchAll xmlns="999f919b-ab5a-4db1-a56a-2b12b49855bf" xsi:nil="true"/>
    <_dlc_DocId xmlns="999f919b-ab5a-4db1-a56a-2b12b49855bf">SEU7YU5J4REP-309372809-80195</_dlc_DocId>
    <_dlc_DocIdUrl xmlns="999f919b-ab5a-4db1-a56a-2b12b49855bf">
      <Url>https://swpgh.sharepoint.com/sites/swpnpa/_layouts/15/DocIdRedir.aspx?ID=SEU7YU5J4REP-309372809-80195</Url>
      <Description>SEU7YU5J4REP-309372809-80195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50F0CC0FD85844AA84FA96616EB99B" ma:contentTypeVersion="15" ma:contentTypeDescription="Create a new document." ma:contentTypeScope="" ma:versionID="94dbec205035c78edbb57d4103f9308c">
  <xsd:schema xmlns:xsd="http://www.w3.org/2001/XMLSchema" xmlns:xs="http://www.w3.org/2001/XMLSchema" xmlns:p="http://schemas.microsoft.com/office/2006/metadata/properties" xmlns:ns2="999f919b-ab5a-4db1-a56a-2b12b49855bf" xmlns:ns3="9dde59e0-9be5-46b6-acf7-bec107cbfe84" targetNamespace="http://schemas.microsoft.com/office/2006/metadata/properties" ma:root="true" ma:fieldsID="1175797f5489ccdba46b44bc0938de1b" ns2:_="" ns3:_="">
    <xsd:import namespace="999f919b-ab5a-4db1-a56a-2b12b49855bf"/>
    <xsd:import namespace="9dde59e0-9be5-46b6-acf7-bec107cbfe8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LengthInSeconds" minOccurs="0"/>
                <xsd:element ref="ns3:MediaServiceDateTaken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f919b-ab5a-4db1-a56a-2b12b49855b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0c1c56a5-9e22-45dd-a3eb-1124d1d35fe3}" ma:internalName="TaxCatchAll" ma:showField="CatchAllData" ma:web="999f919b-ab5a-4db1-a56a-2b12b49855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e59e0-9be5-46b6-acf7-bec107cbfe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e2efca-d301-4655-b535-5fc0135611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5ED08-8314-47F2-BA4C-E13A7D7A30D6}">
  <ds:schemaRefs>
    <ds:schemaRef ds:uri="http://schemas.microsoft.com/office/2006/metadata/properties"/>
    <ds:schemaRef ds:uri="http://schemas.microsoft.com/office/infopath/2007/PartnerControls"/>
    <ds:schemaRef ds:uri="9dde59e0-9be5-46b6-acf7-bec107cbfe84"/>
    <ds:schemaRef ds:uri="999f919b-ab5a-4db1-a56a-2b12b49855bf"/>
  </ds:schemaRefs>
</ds:datastoreItem>
</file>

<file path=customXml/itemProps2.xml><?xml version="1.0" encoding="utf-8"?>
<ds:datastoreItem xmlns:ds="http://schemas.openxmlformats.org/officeDocument/2006/customXml" ds:itemID="{80EC7DAD-FE97-4D57-9465-24EEBD960F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f919b-ab5a-4db1-a56a-2b12b49855bf"/>
    <ds:schemaRef ds:uri="9dde59e0-9be5-46b6-acf7-bec107cbfe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E9EACE-3699-42D6-93AA-D24D31BD8E78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8854C8B-5FB2-4B89-ACCC-6E1F937C2A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2-JUN 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Josephine Asiedu</dc:creator>
  <cp:keywords/>
  <dc:description/>
  <cp:lastModifiedBy>Josephine Asiedu</cp:lastModifiedBy>
  <cp:revision/>
  <dcterms:created xsi:type="dcterms:W3CDTF">2024-12-11T12:14:52Z</dcterms:created>
  <dcterms:modified xsi:type="dcterms:W3CDTF">2024-12-17T09:13:28Z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0x010100EA50F0CC0FD85844AA84FA96616EB99B</vt:lpwstr>
  </property>
  <property fmtid="{D5CDD505-2E9C-101B-9397-08002B2CF9AE}" pid="3" name="_dlc_DocIdItemGuid">
    <vt:lpwstr>0fcb82b4-aba0-4a15-8bbf-cd0beb27ea4f</vt:lpwstr>
  </property>
  <property fmtid="{D5CDD505-2E9C-101B-9397-08002B2CF9AE}" pid="4" name="MediaServiceImageTags">
    <vt:lpwstr/>
  </property>
</Properties>
</file>