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"/>
    </mc:Choice>
  </mc:AlternateContent>
  <xr:revisionPtr revIDLastSave="5" documentId="8_{DCF1D7D2-30B8-48D4-A81F-3074F2BD5EC1}" xr6:coauthVersionLast="47" xr6:coauthVersionMax="47" xr10:uidLastSave="{9145517F-CBCC-48E3-9773-24E6CE38CA00}"/>
  <bookViews>
    <workbookView xWindow="-120" yWindow="-120" windowWidth="29040" windowHeight="15720" xr2:uid="{09C20660-9611-446F-99CB-7785F99765D2}"/>
  </bookViews>
  <sheets>
    <sheet name="SEPT 29 - OCT 5" sheetId="1" r:id="rId1"/>
  </sheets>
  <definedNames>
    <definedName name="_xlnm.Print_Area" localSheetId="0">'SEPT 29 - OCT 5'!$A$1:$L$51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E29" i="1"/>
  <c r="D29" i="1"/>
  <c r="L27" i="1"/>
  <c r="K27" i="1"/>
  <c r="J27" i="1"/>
  <c r="H27" i="1"/>
  <c r="F27" i="1"/>
  <c r="F29" i="1" s="1"/>
  <c r="E27" i="1"/>
  <c r="D27" i="1"/>
  <c r="L14" i="1"/>
  <c r="K14" i="1"/>
  <c r="J14" i="1"/>
  <c r="I14" i="1"/>
  <c r="H14" i="1"/>
  <c r="G14" i="1"/>
  <c r="F14" i="1"/>
  <c r="E14" i="1"/>
  <c r="D14" i="1"/>
  <c r="L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<sst xmlns="http://schemas.openxmlformats.org/spreadsheetml/2006/main" count="119" uniqueCount="60">
  <si>
    <t>NATIONAL PETROLEUM AUTHORITY</t>
  </si>
  <si>
    <t>Petroleum Product Quality Indicators 
September 29, 2024 -  October 5,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</si>
  <si>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</si>
  <si>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</si>
  <si>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</si>
  <si>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</si>
  <si>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</si>
  <si>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</si>
  <si>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</si>
  <si>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</si>
  <si>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</si>
  <si>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</si>
  <si>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</si>
  <si>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</si>
  <si>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</si>
  <si>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</si>
  <si>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</si>
  <si>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</si>
  <si>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</si>
  <si>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</si>
  <si>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</si>
  <si>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</si>
  <si>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ARDMORE SEAHAWK</t>
  </si>
  <si>
    <t>REGULAR</t>
  </si>
  <si>
    <t>AVERAGE REGULAR</t>
  </si>
  <si>
    <t>AVERAGE PREMUIM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</si>
  <si>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</si>
  <si>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</si>
  <si>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</si>
  <si>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</si>
  <si>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</si>
  <si>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</si>
  <si>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</si>
  <si>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</si>
  <si>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SEA DRIVE </t>
  </si>
  <si>
    <t>L0.5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</si>
  <si>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</si>
  <si>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</si>
  <si>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</si>
  <si>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</si>
  <si>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</si>
  <si>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</si>
  <si>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</si>
  <si>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</si>
  <si>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</si>
  <si>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</si>
  <si>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</si>
  <si>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</si>
  <si>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</si>
  <si>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BARUMK GAS</t>
  </si>
  <si>
    <t>&lt;0.05</t>
  </si>
  <si>
    <t>GT SEASUCCESS</t>
  </si>
  <si>
    <t>AVERAGE</t>
  </si>
  <si>
    <t>LOCAL REFINERY</t>
  </si>
  <si>
    <t>Refinery</t>
  </si>
  <si>
    <t xml:space="preserve">Regular 50
</t>
  </si>
  <si>
    <t xml:space="preserve">Regular 91
Premium 95 </t>
  </si>
  <si>
    <t>SENTUO OIL REFINERY</t>
  </si>
  <si>
    <t>Regular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</si>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</sst>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49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51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164" fontId="3" fillId="0" borderId="52" xfId="0" applyNumberFormat="1" applyFont="1" applyBorder="1" applyAlignment="1">
      <alignment horizontal="center" vertical="center" wrapText="1"/>
    </xf>
    <xf numFmtId="164" fontId="3" fillId="0" borderId="53" xfId="0" applyNumberFormat="1" applyFont="1" applyBorder="1" applyAlignment="1">
      <alignment horizontal="center" vertical="center" wrapText="1"/>
    </xf>
    <xf numFmtId="0" fontId="3" fillId="0" borderId="52" xfId="0" quotePrefix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/>
    <xf numFmtId="0" fontId="1" fillId="0" borderId="56" xfId="0" applyFont="1" applyBorder="1"/>
    <xf numFmtId="0" fontId="3" fillId="0" borderId="5" xfId="0" applyFont="1" applyBorder="1" applyAlignment="1">
      <alignment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2" fontId="3" fillId="0" borderId="69" xfId="0" applyNumberFormat="1" applyFont="1" applyBorder="1" applyAlignment="1">
      <alignment horizontal="center" vertical="center" wrapText="1"/>
    </xf>
    <xf numFmtId="2" fontId="3" fillId="0" borderId="4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64" fontId="4" fillId="0" borderId="71" xfId="0" applyNumberFormat="1" applyFont="1" applyBorder="1" applyAlignment="1">
      <alignment horizontal="center" vertical="center"/>
    </xf>
    <xf numFmtId="2" fontId="4" fillId="0" borderId="71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4" fontId="1" fillId="0" borderId="73" xfId="0" applyNumberFormat="1" applyFont="1" applyBorder="1" applyAlignment="1" applyProtection="1">
      <alignment horizontal="center" vertical="center"/>
      <protection locked="0"/>
    </xf>
    <xf numFmtId="164" fontId="1" fillId="0" borderId="74" xfId="0" applyNumberFormat="1" applyFont="1" applyBorder="1" applyAlignment="1">
      <alignment horizontal="center" vertical="center"/>
    </xf>
    <xf numFmtId="2" fontId="1" fillId="0" borderId="74" xfId="0" applyNumberFormat="1" applyFont="1" applyBorder="1" applyAlignment="1" applyProtection="1">
      <alignment horizontal="center" vertical="center"/>
      <protection locked="0"/>
    </xf>
    <xf numFmtId="0" fontId="4" fillId="0" borderId="75" xfId="0" applyFont="1" applyBorder="1" applyAlignment="1">
      <alignment horizontal="center" vertical="center"/>
    </xf>
    <xf numFmtId="2" fontId="1" fillId="0" borderId="74" xfId="0" applyNumberFormat="1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/>
    </xf>
    <xf numFmtId="2" fontId="1" fillId="0" borderId="74" xfId="0" quotePrefix="1" applyNumberFormat="1" applyFont="1" applyBorder="1" applyAlignment="1">
      <alignment horizontal="center" vertical="center"/>
    </xf>
    <xf numFmtId="2" fontId="1" fillId="0" borderId="76" xfId="0" applyNumberFormat="1" applyFont="1" applyBorder="1" applyAlignment="1">
      <alignment horizontal="center" vertical="center"/>
    </xf>
    <xf numFmtId="164" fontId="3" fillId="0" borderId="78" xfId="0" applyNumberFormat="1" applyFont="1" applyBorder="1" applyAlignment="1" applyProtection="1">
      <alignment horizontal="center" vertical="center"/>
      <protection locked="0"/>
    </xf>
    <xf numFmtId="1" fontId="3" fillId="0" borderId="78" xfId="0" applyNumberFormat="1" applyFont="1" applyBorder="1" applyAlignment="1" applyProtection="1">
      <alignment horizontal="center" vertical="center"/>
      <protection locked="0"/>
    </xf>
    <xf numFmtId="2" fontId="3" fillId="0" borderId="78" xfId="0" applyNumberFormat="1" applyFont="1" applyBorder="1" applyAlignment="1" applyProtection="1">
      <alignment horizontal="center" vertical="center"/>
      <protection locked="0"/>
    </xf>
    <xf numFmtId="2" fontId="3" fillId="0" borderId="66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81" xfId="0" applyFont="1" applyFill="1" applyBorder="1" applyAlignment="1">
      <alignment horizontal="center" vertical="center" wrapText="1"/>
    </xf>
    <xf numFmtId="0" fontId="3" fillId="4" borderId="82" xfId="0" applyFont="1" applyFill="1" applyBorder="1" applyAlignment="1">
      <alignment horizontal="center" vertical="center" wrapText="1"/>
    </xf>
    <xf numFmtId="0" fontId="1" fillId="5" borderId="8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9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90" xfId="0" applyFont="1" applyBorder="1" applyAlignment="1">
      <alignment horizontal="center" vertical="center"/>
    </xf>
    <xf numFmtId="164" fontId="1" fillId="0" borderId="63" xfId="0" quotePrefix="1" applyNumberFormat="1" applyFont="1" applyBorder="1" applyAlignment="1">
      <alignment horizontal="center" vertical="center"/>
    </xf>
    <xf numFmtId="164" fontId="1" fillId="0" borderId="45" xfId="0" quotePrefix="1" applyNumberFormat="1" applyFont="1" applyBorder="1" applyAlignment="1">
      <alignment horizontal="center" vertical="center"/>
    </xf>
    <xf numFmtId="164" fontId="1" fillId="0" borderId="44" xfId="0" quotePrefix="1" applyNumberFormat="1" applyFont="1" applyBorder="1" applyAlignment="1">
      <alignment horizontal="center" vertical="center"/>
    </xf>
    <xf numFmtId="164" fontId="1" fillId="0" borderId="92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0" xfId="0" applyFont="1" applyBorder="1"/>
    <xf numFmtId="0" fontId="1" fillId="0" borderId="49" xfId="0" applyFont="1" applyBorder="1"/>
    <xf numFmtId="0" fontId="1" fillId="0" borderId="61" xfId="0" applyFont="1" applyBorder="1"/>
    <xf numFmtId="164" fontId="4" fillId="0" borderId="77" xfId="0" applyNumberFormat="1" applyFont="1" applyBorder="1" applyAlignment="1">
      <alignment horizontal="center" vertical="center"/>
    </xf>
    <xf numFmtId="1" fontId="4" fillId="0" borderId="77" xfId="0" quotePrefix="1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2" fontId="4" fillId="0" borderId="78" xfId="0" quotePrefix="1" applyNumberFormat="1" applyFont="1" applyBorder="1" applyAlignment="1">
      <alignment horizontal="center" vertical="center"/>
    </xf>
    <xf numFmtId="2" fontId="4" fillId="0" borderId="66" xfId="0" applyNumberFormat="1" applyFont="1" applyBorder="1" applyAlignment="1">
      <alignment horizontal="center" vertical="center"/>
    </xf>
    <xf numFmtId="164" fontId="1" fillId="0" borderId="91" xfId="0" quotePrefix="1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7" borderId="87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5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6" borderId="7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7" xfId="0" applyFont="1" applyFill="1" applyBorder="1" applyAlignment="1">
      <alignment horizontal="center" vertical="center" wrapText="1"/>
    </xf>
    <xf numFmtId="0" fontId="3" fillId="5" borderId="7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6C8F2-C854-4CB5-90BB-1AEE96EAD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5C4925-B3A5-4984-AC45-F01B29495294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83B72-38E1-4DED-B45C-76E1D684375A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FE5383-AE77-441F-BE81-F4F08275115C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926034-6142-43C6-BC86-6C7F01D5F135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E8BC45-C97F-4A63-8164-29AE0489652A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2B4C99-F8F0-4CBF-9969-74FB60CB977B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753C12-1AF2-4B92-8E5A-B8829DDCC69A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14731A-861A-42EA-81D6-1122598CCAB8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6730-8094-44CB-BAAF-981018F0F4AF}">
  <sheetPr>
    <pageSetUpPr fitToPage="1"/>
  </sheetPr>
  <dimension ref="A1:L51"/>
  <sheetViews>
    <sheetView tabSelected="1" view="pageBreakPreview" zoomScale="17" zoomScaleNormal="100" zoomScaleSheetLayoutView="17" workbookViewId="0">
      <selection activeCell="B3" sqref="A3:L3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216" t="s">
        <v>0</v>
      </c>
      <c r="C1" s="217"/>
      <c r="D1" s="217"/>
      <c r="E1" s="217"/>
      <c r="F1" s="217"/>
      <c r="G1" s="217"/>
      <c r="H1" s="217"/>
      <c r="I1" s="217"/>
      <c r="J1" s="217"/>
      <c r="K1" s="217"/>
      <c r="L1" s="218"/>
    </row>
    <row r="2" spans="1:12" ht="179.25" customHeight="1">
      <c r="A2" s="3"/>
      <c r="B2" s="219" t="s">
        <v>1</v>
      </c>
      <c r="C2" s="220"/>
      <c r="D2" s="220"/>
      <c r="E2" s="220"/>
      <c r="F2" s="220"/>
      <c r="G2" s="220"/>
      <c r="H2" s="220"/>
      <c r="I2" s="220"/>
      <c r="J2" s="220"/>
      <c r="K2" s="220"/>
      <c r="L2" s="221"/>
    </row>
    <row r="3" spans="1:12" ht="114.75" customHeight="1">
      <c r="A3" s="222" t="s">
        <v>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3"/>
    </row>
    <row r="4" spans="1:12" ht="114.75" customHeight="1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14.75" customHeight="1" thickBot="1">
      <c r="A5" s="3"/>
      <c r="B5" s="224" t="s">
        <v>3</v>
      </c>
      <c r="C5" s="224"/>
      <c r="D5" s="224"/>
      <c r="E5" s="224"/>
      <c r="F5" s="224"/>
      <c r="G5" s="224"/>
      <c r="H5" s="224"/>
      <c r="I5" s="224"/>
      <c r="J5" s="224"/>
      <c r="K5" s="224"/>
      <c r="L5" s="224"/>
    </row>
    <row r="6" spans="1:12" s="10" customFormat="1" ht="114.75" customHeight="1" thickBot="1">
      <c r="A6" s="6"/>
      <c r="B6" s="178" t="s">
        <v>4</v>
      </c>
      <c r="C6" s="173" t="s">
        <v>5</v>
      </c>
      <c r="D6" s="180" t="s">
        <v>6</v>
      </c>
      <c r="E6" s="181" t="s">
        <v>7</v>
      </c>
      <c r="F6" s="178" t="s">
        <v>8</v>
      </c>
      <c r="G6" s="225" t="s">
        <v>9</v>
      </c>
      <c r="H6" s="226"/>
      <c r="I6" s="226"/>
      <c r="J6" s="226"/>
      <c r="K6" s="227"/>
      <c r="L6" s="205" t="s">
        <v>10</v>
      </c>
    </row>
    <row r="7" spans="1:12" s="18" customFormat="1" ht="184.5" customHeight="1" thickBot="1">
      <c r="A7" s="11"/>
      <c r="B7" s="179"/>
      <c r="C7" s="157"/>
      <c r="D7" s="180"/>
      <c r="E7" s="182"/>
      <c r="F7" s="173"/>
      <c r="G7" s="14" t="s">
        <v>11</v>
      </c>
      <c r="H7" s="15" t="s">
        <v>12</v>
      </c>
      <c r="I7" s="16" t="s">
        <v>13</v>
      </c>
      <c r="J7" s="15" t="s">
        <v>14</v>
      </c>
      <c r="K7" s="17" t="s">
        <v>15</v>
      </c>
      <c r="L7" s="157"/>
    </row>
    <row r="8" spans="1:12" s="18" customFormat="1" ht="176.25" customHeight="1" thickBot="1">
      <c r="A8" s="12" t="s">
        <v>16</v>
      </c>
      <c r="B8" s="19"/>
      <c r="C8" s="20"/>
      <c r="D8" s="7" t="s">
        <v>17</v>
      </c>
      <c r="E8" s="13">
        <v>50</v>
      </c>
      <c r="F8" s="7" t="s">
        <v>18</v>
      </c>
      <c r="G8" s="13" t="s">
        <v>19</v>
      </c>
      <c r="H8" s="7">
        <v>70</v>
      </c>
      <c r="I8" s="13">
        <v>120</v>
      </c>
      <c r="J8" s="7">
        <v>185</v>
      </c>
      <c r="K8" s="13">
        <v>215</v>
      </c>
      <c r="L8" s="7" t="s">
        <v>20</v>
      </c>
    </row>
    <row r="9" spans="1:12" s="18" customFormat="1" ht="114.75" customHeight="1" thickBot="1">
      <c r="A9" s="206" t="s">
        <v>21</v>
      </c>
      <c r="B9" s="21" t="s">
        <v>22</v>
      </c>
      <c r="C9" s="22" t="s">
        <v>23</v>
      </c>
      <c r="D9" s="23">
        <v>727.7</v>
      </c>
      <c r="E9" s="24">
        <v>5.4</v>
      </c>
      <c r="F9" s="25">
        <v>91</v>
      </c>
      <c r="G9" s="25">
        <v>38</v>
      </c>
      <c r="H9" s="25">
        <v>50</v>
      </c>
      <c r="I9" s="25">
        <v>67</v>
      </c>
      <c r="J9" s="25">
        <v>133</v>
      </c>
      <c r="K9" s="25">
        <v>182</v>
      </c>
      <c r="L9" s="26">
        <v>63.4</v>
      </c>
    </row>
    <row r="10" spans="1:12" s="18" customFormat="1" ht="114.75" hidden="1" customHeight="1" thickBot="1">
      <c r="A10" s="207"/>
      <c r="B10" s="27"/>
      <c r="C10" s="28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18" customFormat="1" ht="114.75" hidden="1" customHeight="1">
      <c r="A11" s="207"/>
      <c r="B11" s="209"/>
      <c r="C11" s="33"/>
      <c r="D11" s="34"/>
      <c r="E11" s="35"/>
      <c r="F11" s="36"/>
      <c r="G11" s="36"/>
      <c r="H11" s="36"/>
      <c r="I11" s="36"/>
      <c r="J11" s="36"/>
      <c r="K11" s="36"/>
      <c r="L11" s="37"/>
    </row>
    <row r="12" spans="1:12" s="18" customFormat="1" ht="114.75" hidden="1" customHeight="1" thickBot="1">
      <c r="A12" s="208"/>
      <c r="B12" s="209"/>
      <c r="C12" s="38"/>
      <c r="D12" s="39"/>
      <c r="E12" s="40"/>
      <c r="F12" s="41"/>
      <c r="G12" s="41"/>
      <c r="H12" s="41"/>
      <c r="I12" s="41"/>
      <c r="J12" s="41"/>
      <c r="K12" s="41"/>
      <c r="L12" s="42"/>
    </row>
    <row r="13" spans="1:12" s="18" customFormat="1" ht="114.75" hidden="1" customHeight="1" thickBot="1">
      <c r="A13" s="43"/>
      <c r="B13" s="210" t="s">
        <v>24</v>
      </c>
      <c r="C13" s="211"/>
      <c r="D13" s="44">
        <f>AVERAGE(D9,D11)</f>
        <v>727.7</v>
      </c>
      <c r="E13" s="45">
        <f t="shared" ref="E13:L14" si="0">AVERAGE(E9,E11)</f>
        <v>5.4</v>
      </c>
      <c r="F13" s="46">
        <f t="shared" si="0"/>
        <v>91</v>
      </c>
      <c r="G13" s="46">
        <f t="shared" si="0"/>
        <v>38</v>
      </c>
      <c r="H13" s="46">
        <f t="shared" si="0"/>
        <v>50</v>
      </c>
      <c r="I13" s="46">
        <f t="shared" si="0"/>
        <v>67</v>
      </c>
      <c r="J13" s="46">
        <f t="shared" si="0"/>
        <v>133</v>
      </c>
      <c r="K13" s="46">
        <v>184</v>
      </c>
      <c r="L13" s="47">
        <f t="shared" si="0"/>
        <v>63.4</v>
      </c>
    </row>
    <row r="14" spans="1:12" s="18" customFormat="1" ht="53.25" hidden="1" customHeight="1" thickBot="1">
      <c r="A14" s="6"/>
      <c r="B14" s="212" t="s">
        <v>25</v>
      </c>
      <c r="C14" s="211"/>
      <c r="D14" s="48" t="e">
        <f>AVERAGE(D10,D12)</f>
        <v>#DIV/0!</v>
      </c>
      <c r="E14" s="49" t="e">
        <f t="shared" si="0"/>
        <v>#DIV/0!</v>
      </c>
      <c r="F14" s="49" t="e">
        <f t="shared" si="0"/>
        <v>#DIV/0!</v>
      </c>
      <c r="G14" s="49" t="e">
        <f t="shared" si="0"/>
        <v>#DIV/0!</v>
      </c>
      <c r="H14" s="49" t="e">
        <f t="shared" si="0"/>
        <v>#DIV/0!</v>
      </c>
      <c r="I14" s="49" t="e">
        <f t="shared" si="0"/>
        <v>#DIV/0!</v>
      </c>
      <c r="J14" s="49" t="e">
        <f t="shared" si="0"/>
        <v>#DIV/0!</v>
      </c>
      <c r="K14" s="49" t="e">
        <f t="shared" si="0"/>
        <v>#DIV/0!</v>
      </c>
      <c r="L14" s="50" t="e">
        <f t="shared" si="0"/>
        <v>#DIV/0!</v>
      </c>
    </row>
    <row r="15" spans="1:12" s="18" customFormat="1" ht="114.75" hidden="1" customHeight="1">
      <c r="A15" s="6"/>
      <c r="B15" s="10"/>
      <c r="C15" s="10"/>
      <c r="D15" s="51"/>
      <c r="E15" s="51"/>
      <c r="F15" s="51"/>
      <c r="G15" s="51"/>
      <c r="H15" s="51"/>
      <c r="I15" s="51"/>
      <c r="J15" s="51"/>
      <c r="K15" s="51"/>
      <c r="L15" s="52"/>
    </row>
    <row r="16" spans="1:12" s="18" customFormat="1" ht="114.75" customHeight="1" thickBot="1">
      <c r="A16" s="6"/>
      <c r="B16" s="10"/>
      <c r="D16" s="53"/>
      <c r="E16" s="53"/>
      <c r="F16" s="53"/>
      <c r="G16" s="53"/>
      <c r="H16" s="53"/>
      <c r="I16" s="53"/>
      <c r="J16" s="53"/>
      <c r="K16" s="53"/>
      <c r="L16" s="54"/>
    </row>
    <row r="17" spans="1:12" s="18" customFormat="1" ht="114.75" customHeight="1" thickBot="1">
      <c r="A17" s="55" t="s">
        <v>26</v>
      </c>
      <c r="B17" s="213" t="s">
        <v>27</v>
      </c>
      <c r="C17" s="214"/>
      <c r="D17" s="214"/>
      <c r="E17" s="214"/>
      <c r="F17" s="214"/>
      <c r="G17" s="214"/>
      <c r="H17" s="215"/>
      <c r="L17" s="56"/>
    </row>
    <row r="18" spans="1:12" ht="114.75" customHeight="1" thickBot="1">
      <c r="A18" s="57"/>
      <c r="B18" s="203" t="s">
        <v>4</v>
      </c>
      <c r="C18" s="158"/>
      <c r="D18" s="169" t="s">
        <v>6</v>
      </c>
      <c r="E18" s="159" t="s">
        <v>7</v>
      </c>
      <c r="F18" s="169" t="s">
        <v>28</v>
      </c>
      <c r="G18" s="159" t="s">
        <v>29</v>
      </c>
      <c r="H18" s="169" t="s">
        <v>30</v>
      </c>
      <c r="I18" s="59"/>
      <c r="J18" s="59"/>
      <c r="K18" s="59"/>
      <c r="L18" s="56"/>
    </row>
    <row r="19" spans="1:12" ht="85.5" customHeight="1" thickBot="1">
      <c r="A19" s="57"/>
      <c r="B19" s="203"/>
      <c r="C19" s="158"/>
      <c r="D19" s="204"/>
      <c r="E19" s="182"/>
      <c r="F19" s="204"/>
      <c r="G19" s="182"/>
      <c r="H19" s="204"/>
      <c r="I19" s="59"/>
      <c r="J19" s="59"/>
      <c r="K19" s="59"/>
      <c r="L19" s="56"/>
    </row>
    <row r="20" spans="1:12" ht="165" customHeight="1" thickBot="1">
      <c r="A20" s="12" t="s">
        <v>16</v>
      </c>
      <c r="B20" s="60"/>
      <c r="C20" s="61"/>
      <c r="D20" s="7" t="s">
        <v>31</v>
      </c>
      <c r="E20" s="62">
        <v>50</v>
      </c>
      <c r="F20" s="63">
        <v>46</v>
      </c>
      <c r="G20" s="64" t="s">
        <v>32</v>
      </c>
      <c r="H20" s="63">
        <v>3</v>
      </c>
      <c r="I20" s="59"/>
      <c r="J20" s="59"/>
      <c r="K20" s="59"/>
      <c r="L20" s="56"/>
    </row>
    <row r="21" spans="1:12" ht="111.75" customHeight="1" thickBot="1">
      <c r="A21" s="65" t="s">
        <v>33</v>
      </c>
      <c r="B21" s="198" t="s">
        <v>34</v>
      </c>
      <c r="C21" s="199"/>
      <c r="D21" s="66">
        <v>843.8</v>
      </c>
      <c r="E21" s="67">
        <v>45.6</v>
      </c>
      <c r="F21" s="67">
        <v>52.9</v>
      </c>
      <c r="G21" s="67">
        <v>81</v>
      </c>
      <c r="H21" s="67" t="s">
        <v>35</v>
      </c>
      <c r="I21" s="59"/>
      <c r="J21" s="59"/>
      <c r="K21" s="59"/>
      <c r="L21" s="56"/>
    </row>
    <row r="22" spans="1:12" ht="114.75" customHeight="1" thickBot="1">
      <c r="A22" s="68"/>
      <c r="B22" s="69"/>
      <c r="C22" s="69"/>
      <c r="D22" s="70"/>
      <c r="E22" s="70"/>
      <c r="F22" s="70"/>
      <c r="G22" s="70"/>
      <c r="H22" s="71"/>
      <c r="I22" s="72"/>
      <c r="J22" s="73"/>
      <c r="K22" s="73"/>
      <c r="L22" s="74"/>
    </row>
    <row r="23" spans="1:12" ht="114.75" customHeight="1" thickBot="1">
      <c r="A23" s="3"/>
      <c r="B23" s="200" t="s">
        <v>36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2"/>
    </row>
    <row r="24" spans="1:12" ht="126.75" customHeight="1" thickBot="1">
      <c r="A24" s="75"/>
      <c r="B24" s="151" t="s">
        <v>4</v>
      </c>
      <c r="C24" s="152"/>
      <c r="D24" s="155" t="s">
        <v>6</v>
      </c>
      <c r="E24" s="156" t="s">
        <v>37</v>
      </c>
      <c r="F24" s="156" t="s">
        <v>38</v>
      </c>
      <c r="G24" s="156" t="s">
        <v>39</v>
      </c>
      <c r="H24" s="153" t="s">
        <v>40</v>
      </c>
      <c r="I24" s="158"/>
      <c r="J24" s="159"/>
      <c r="K24" s="159"/>
      <c r="L24" s="160"/>
    </row>
    <row r="25" spans="1:12" ht="216" customHeight="1" thickBot="1">
      <c r="A25" s="75"/>
      <c r="B25" s="153"/>
      <c r="C25" s="154"/>
      <c r="D25" s="155"/>
      <c r="E25" s="157"/>
      <c r="F25" s="157"/>
      <c r="G25" s="157"/>
      <c r="H25" s="58" t="s">
        <v>41</v>
      </c>
      <c r="I25" s="76" t="s">
        <v>42</v>
      </c>
      <c r="J25" s="77" t="s">
        <v>43</v>
      </c>
      <c r="K25" s="78" t="s">
        <v>44</v>
      </c>
      <c r="L25" s="79" t="s">
        <v>45</v>
      </c>
    </row>
    <row r="26" spans="1:12" ht="159.75" customHeight="1" thickBot="1">
      <c r="A26" s="7" t="s">
        <v>16</v>
      </c>
      <c r="B26" s="142"/>
      <c r="C26" s="143"/>
      <c r="D26" s="80" t="s">
        <v>19</v>
      </c>
      <c r="E26" s="7">
        <v>480</v>
      </c>
      <c r="F26" s="81" t="s">
        <v>46</v>
      </c>
      <c r="G26" s="82">
        <v>0.05</v>
      </c>
      <c r="H26" s="83">
        <v>0</v>
      </c>
      <c r="I26" s="84">
        <v>1</v>
      </c>
      <c r="J26" s="85" t="s">
        <v>47</v>
      </c>
      <c r="K26" s="85" t="s">
        <v>47</v>
      </c>
      <c r="L26" s="85">
        <v>2</v>
      </c>
    </row>
    <row r="27" spans="1:12" ht="114.75" customHeight="1" thickBot="1">
      <c r="A27" s="187" t="s">
        <v>48</v>
      </c>
      <c r="B27" s="189" t="s">
        <v>49</v>
      </c>
      <c r="C27" s="190"/>
      <c r="D27" s="86">
        <f>AVERAGE(576.9,579.2,576.2)</f>
        <v>577.43333333333328</v>
      </c>
      <c r="E27" s="86">
        <f>AVERAGE(309,320,314)</f>
        <v>314.33333333333331</v>
      </c>
      <c r="F27" s="87">
        <f>AVERAGE(7.38,7.5,7.24)</f>
        <v>7.3733333333333322</v>
      </c>
      <c r="G27" s="86" t="s">
        <v>50</v>
      </c>
      <c r="H27" s="87">
        <f>AVERAGE(0,0)</f>
        <v>0</v>
      </c>
      <c r="I27" s="87">
        <v>0</v>
      </c>
      <c r="J27" s="87">
        <f>AVERAGE(1.13,1.91,1.33)</f>
        <v>1.4566666666666668</v>
      </c>
      <c r="K27" s="86">
        <f>AVERAGE(97.26,96.95,97.43)</f>
        <v>97.213333333333324</v>
      </c>
      <c r="L27" s="141">
        <f>AVERAGE(1.61,0.65,1.24)</f>
        <v>1.1666666666666667</v>
      </c>
    </row>
    <row r="28" spans="1:12" ht="114.75" customHeight="1" thickBot="1">
      <c r="A28" s="188"/>
      <c r="B28" s="191" t="s">
        <v>51</v>
      </c>
      <c r="C28" s="192"/>
      <c r="D28" s="89">
        <v>583.70000000000005</v>
      </c>
      <c r="E28" s="90">
        <v>258</v>
      </c>
      <c r="F28" s="91">
        <v>6.71</v>
      </c>
      <c r="G28" s="92" t="s">
        <v>50</v>
      </c>
      <c r="H28" s="93">
        <v>0</v>
      </c>
      <c r="I28" s="93">
        <v>0</v>
      </c>
      <c r="J28" s="94">
        <v>0.04</v>
      </c>
      <c r="K28" s="95">
        <v>99.59</v>
      </c>
      <c r="L28" s="96">
        <v>0.37</v>
      </c>
    </row>
    <row r="29" spans="1:12" s="101" customFormat="1" ht="114.75" customHeight="1" thickBot="1">
      <c r="A29" s="193" t="s">
        <v>52</v>
      </c>
      <c r="B29" s="194"/>
      <c r="C29" s="194"/>
      <c r="D29" s="97">
        <f>AVERAGE(D27:D28)</f>
        <v>580.56666666666661</v>
      </c>
      <c r="E29" s="98">
        <f t="shared" ref="E29:L29" si="1">AVERAGE(E27:E28)</f>
        <v>286.16666666666663</v>
      </c>
      <c r="F29" s="99">
        <f t="shared" si="1"/>
        <v>7.0416666666666661</v>
      </c>
      <c r="G29" s="99" t="s">
        <v>50</v>
      </c>
      <c r="H29" s="99">
        <v>0</v>
      </c>
      <c r="I29" s="99">
        <v>0</v>
      </c>
      <c r="J29" s="99">
        <f t="shared" si="1"/>
        <v>0.74833333333333341</v>
      </c>
      <c r="K29" s="99">
        <f t="shared" si="1"/>
        <v>98.401666666666671</v>
      </c>
      <c r="L29" s="100">
        <f t="shared" si="1"/>
        <v>0.76833333333333331</v>
      </c>
    </row>
    <row r="30" spans="1:12" ht="114.75" customHeight="1" thickBot="1">
      <c r="A30" s="88"/>
      <c r="B30" s="102"/>
      <c r="C30" s="102"/>
      <c r="D30" s="103"/>
      <c r="E30" s="104"/>
      <c r="F30" s="105"/>
      <c r="G30" s="105"/>
      <c r="H30" s="105"/>
      <c r="I30" s="105"/>
      <c r="J30" s="105"/>
      <c r="K30" s="106"/>
      <c r="L30" s="107"/>
    </row>
    <row r="31" spans="1:12" ht="114.75" customHeight="1">
      <c r="A31" s="195" t="s">
        <v>53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7"/>
    </row>
    <row r="32" spans="1:12" ht="114.75" customHeight="1">
      <c r="A32" s="88"/>
      <c r="B32" s="102"/>
      <c r="D32" s="105"/>
      <c r="E32" s="108"/>
      <c r="F32" s="105"/>
      <c r="G32" s="109"/>
      <c r="H32" s="110"/>
      <c r="I32" s="110"/>
      <c r="J32" s="18"/>
      <c r="K32" s="111"/>
      <c r="L32" s="112"/>
    </row>
    <row r="33" spans="1:12" s="18" customFormat="1" ht="114.75" customHeight="1" thickBot="1">
      <c r="A33" s="3"/>
      <c r="B33" s="175" t="s">
        <v>3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7"/>
    </row>
    <row r="34" spans="1:12" s="18" customFormat="1" ht="114.75" customHeight="1" thickBot="1">
      <c r="A34" s="6"/>
      <c r="B34" s="178" t="s">
        <v>54</v>
      </c>
      <c r="C34" s="179" t="s">
        <v>5</v>
      </c>
      <c r="D34" s="180" t="s">
        <v>6</v>
      </c>
      <c r="E34" s="181" t="s">
        <v>7</v>
      </c>
      <c r="F34" s="180" t="s">
        <v>8</v>
      </c>
      <c r="G34" s="183" t="s">
        <v>9</v>
      </c>
      <c r="H34" s="184"/>
      <c r="I34" s="183"/>
      <c r="J34" s="184"/>
      <c r="K34" s="183"/>
      <c r="L34" s="185" t="s">
        <v>10</v>
      </c>
    </row>
    <row r="35" spans="1:12" s="18" customFormat="1" ht="114.75" customHeight="1" thickBot="1">
      <c r="A35" s="11"/>
      <c r="B35" s="179"/>
      <c r="C35" s="151"/>
      <c r="D35" s="173"/>
      <c r="E35" s="182"/>
      <c r="F35" s="173"/>
      <c r="G35" s="14" t="s">
        <v>11</v>
      </c>
      <c r="H35" s="7" t="s">
        <v>12</v>
      </c>
      <c r="I35" s="14" t="s">
        <v>13</v>
      </c>
      <c r="J35" s="7" t="s">
        <v>14</v>
      </c>
      <c r="K35" s="14" t="s">
        <v>15</v>
      </c>
      <c r="L35" s="186"/>
    </row>
    <row r="36" spans="1:12" s="18" customFormat="1" ht="163.5" customHeight="1" thickBot="1">
      <c r="A36" s="12" t="s">
        <v>16</v>
      </c>
      <c r="B36" s="113"/>
      <c r="C36" s="114"/>
      <c r="D36" s="7" t="s">
        <v>17</v>
      </c>
      <c r="E36" s="13" t="s">
        <v>55</v>
      </c>
      <c r="F36" s="7" t="s">
        <v>56</v>
      </c>
      <c r="G36" s="13" t="s">
        <v>19</v>
      </c>
      <c r="H36" s="7">
        <v>70</v>
      </c>
      <c r="I36" s="13">
        <v>120</v>
      </c>
      <c r="J36" s="7">
        <v>185</v>
      </c>
      <c r="K36" s="13">
        <v>215</v>
      </c>
      <c r="L36" s="15" t="s">
        <v>20</v>
      </c>
    </row>
    <row r="37" spans="1:12" s="18" customFormat="1" ht="114.75" customHeight="1" thickBot="1">
      <c r="A37" s="65" t="s">
        <v>21</v>
      </c>
      <c r="B37" s="115" t="s">
        <v>57</v>
      </c>
      <c r="C37" s="116" t="s">
        <v>58</v>
      </c>
      <c r="D37" s="8">
        <v>747.6</v>
      </c>
      <c r="E37" s="9">
        <v>30.8</v>
      </c>
      <c r="F37" s="8">
        <v>91.2</v>
      </c>
      <c r="G37" s="9">
        <v>33.299999999999997</v>
      </c>
      <c r="H37" s="8">
        <v>60.2</v>
      </c>
      <c r="I37" s="9">
        <v>106.2</v>
      </c>
      <c r="J37" s="117">
        <v>171</v>
      </c>
      <c r="K37" s="118">
        <v>194.7</v>
      </c>
      <c r="L37" s="119">
        <v>50.4</v>
      </c>
    </row>
    <row r="38" spans="1:12" s="18" customFormat="1" ht="124.5" customHeight="1" thickBot="1">
      <c r="A38" s="6"/>
      <c r="B38" s="10"/>
      <c r="C38" s="10"/>
      <c r="D38" s="51"/>
      <c r="E38" s="51"/>
      <c r="F38" s="51"/>
      <c r="G38" s="51"/>
      <c r="H38" s="51"/>
      <c r="I38" s="108"/>
      <c r="J38" s="2"/>
      <c r="K38" s="2"/>
      <c r="L38" s="120"/>
    </row>
    <row r="39" spans="1:12" s="18" customFormat="1" ht="114.75" customHeight="1" thickBot="1">
      <c r="A39" s="121" t="s">
        <v>26</v>
      </c>
      <c r="B39" s="161" t="s">
        <v>27</v>
      </c>
      <c r="C39" s="162"/>
      <c r="D39" s="162"/>
      <c r="E39" s="162"/>
      <c r="F39" s="162"/>
      <c r="G39" s="162"/>
      <c r="H39" s="163"/>
      <c r="L39" s="56"/>
    </row>
    <row r="40" spans="1:12" s="18" customFormat="1" ht="114.75" customHeight="1">
      <c r="A40" s="57"/>
      <c r="B40" s="164" t="s">
        <v>54</v>
      </c>
      <c r="C40" s="165"/>
      <c r="D40" s="168" t="s">
        <v>6</v>
      </c>
      <c r="E40" s="168" t="s">
        <v>7</v>
      </c>
      <c r="F40" s="168" t="s">
        <v>28</v>
      </c>
      <c r="G40" s="171" t="s">
        <v>29</v>
      </c>
      <c r="H40" s="173" t="s">
        <v>30</v>
      </c>
      <c r="I40" s="59"/>
      <c r="J40" s="59"/>
      <c r="K40" s="59"/>
      <c r="L40" s="56"/>
    </row>
    <row r="41" spans="1:12" s="18" customFormat="1" ht="114.75" customHeight="1" thickBot="1">
      <c r="A41" s="57"/>
      <c r="B41" s="166"/>
      <c r="C41" s="167"/>
      <c r="D41" s="169"/>
      <c r="E41" s="170"/>
      <c r="F41" s="170"/>
      <c r="G41" s="172"/>
      <c r="H41" s="174"/>
      <c r="I41" s="59"/>
      <c r="J41" s="59"/>
      <c r="K41" s="59"/>
      <c r="L41" s="56"/>
    </row>
    <row r="42" spans="1:12" s="18" customFormat="1" ht="114.75" customHeight="1" thickBot="1">
      <c r="A42" s="8" t="s">
        <v>16</v>
      </c>
      <c r="B42" s="61"/>
      <c r="C42" s="61"/>
      <c r="D42" s="7" t="s">
        <v>31</v>
      </c>
      <c r="E42" s="62">
        <v>50</v>
      </c>
      <c r="F42" s="63">
        <v>46</v>
      </c>
      <c r="G42" s="64" t="s">
        <v>32</v>
      </c>
      <c r="H42" s="122">
        <v>3</v>
      </c>
      <c r="I42" s="123"/>
      <c r="J42" s="59"/>
      <c r="K42" s="59"/>
      <c r="L42" s="56"/>
    </row>
    <row r="43" spans="1:12" s="18" customFormat="1" ht="114.75" customHeight="1" thickBot="1">
      <c r="A43" s="124" t="s">
        <v>33</v>
      </c>
      <c r="B43" s="146" t="s">
        <v>57</v>
      </c>
      <c r="C43" s="147"/>
      <c r="D43" s="125">
        <v>821.9</v>
      </c>
      <c r="E43" s="126">
        <v>23.55</v>
      </c>
      <c r="F43" s="127">
        <v>50.8</v>
      </c>
      <c r="G43" s="140">
        <v>62</v>
      </c>
      <c r="H43" s="128">
        <v>0.5</v>
      </c>
      <c r="I43" s="129"/>
      <c r="J43" s="129"/>
      <c r="K43" s="129"/>
      <c r="L43" s="130"/>
    </row>
    <row r="44" spans="1:12" ht="114.75" customHeight="1" thickBot="1">
      <c r="A44" s="131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3"/>
    </row>
    <row r="45" spans="1:12" ht="114.75" hidden="1" customHeight="1" thickBot="1">
      <c r="A45" s="3"/>
      <c r="B45" s="148" t="s">
        <v>36</v>
      </c>
      <c r="C45" s="149"/>
      <c r="D45" s="149"/>
      <c r="E45" s="149"/>
      <c r="F45" s="149"/>
      <c r="G45" s="149"/>
      <c r="H45" s="149"/>
      <c r="I45" s="149"/>
      <c r="J45" s="149"/>
      <c r="K45" s="149"/>
      <c r="L45" s="150"/>
    </row>
    <row r="46" spans="1:12" ht="126.75" hidden="1" customHeight="1" thickBot="1">
      <c r="A46" s="75"/>
      <c r="B46" s="151" t="s">
        <v>54</v>
      </c>
      <c r="C46" s="152"/>
      <c r="D46" s="155" t="s">
        <v>6</v>
      </c>
      <c r="E46" s="156" t="s">
        <v>37</v>
      </c>
      <c r="F46" s="156" t="s">
        <v>38</v>
      </c>
      <c r="G46" s="156" t="s">
        <v>39</v>
      </c>
      <c r="H46" s="153" t="s">
        <v>40</v>
      </c>
      <c r="I46" s="158"/>
      <c r="J46" s="159"/>
      <c r="K46" s="159"/>
      <c r="L46" s="160"/>
    </row>
    <row r="47" spans="1:12" ht="216" hidden="1" customHeight="1" thickBot="1">
      <c r="A47" s="75"/>
      <c r="B47" s="153"/>
      <c r="C47" s="154"/>
      <c r="D47" s="155"/>
      <c r="E47" s="157"/>
      <c r="F47" s="157"/>
      <c r="G47" s="157"/>
      <c r="H47" s="58" t="s">
        <v>41</v>
      </c>
      <c r="I47" s="76" t="s">
        <v>42</v>
      </c>
      <c r="J47" s="77" t="s">
        <v>43</v>
      </c>
      <c r="K47" s="78" t="s">
        <v>44</v>
      </c>
      <c r="L47" s="79" t="s">
        <v>45</v>
      </c>
    </row>
    <row r="48" spans="1:12" ht="159.75" hidden="1" customHeight="1" thickBot="1">
      <c r="A48" s="7" t="s">
        <v>16</v>
      </c>
      <c r="B48" s="142"/>
      <c r="C48" s="143"/>
      <c r="D48" s="80" t="s">
        <v>19</v>
      </c>
      <c r="E48" s="7">
        <v>480</v>
      </c>
      <c r="F48" s="81" t="s">
        <v>46</v>
      </c>
      <c r="G48" s="82">
        <v>0.05</v>
      </c>
      <c r="H48" s="83">
        <v>0</v>
      </c>
      <c r="I48" s="84">
        <v>1</v>
      </c>
      <c r="J48" s="85" t="s">
        <v>47</v>
      </c>
      <c r="K48" s="85" t="s">
        <v>47</v>
      </c>
      <c r="L48" s="85">
        <v>2</v>
      </c>
    </row>
    <row r="49" spans="1:12" ht="114.75" hidden="1" customHeight="1" thickBot="1">
      <c r="A49" s="65" t="s">
        <v>48</v>
      </c>
      <c r="B49" s="144" t="s">
        <v>59</v>
      </c>
      <c r="C49" s="145"/>
      <c r="D49" s="134"/>
      <c r="E49" s="135"/>
      <c r="F49" s="136"/>
      <c r="G49" s="137"/>
      <c r="H49" s="138"/>
      <c r="I49" s="138"/>
      <c r="J49" s="136"/>
      <c r="K49" s="136"/>
      <c r="L49" s="139"/>
    </row>
    <row r="50" spans="1:12" ht="114.75" hidden="1" customHeight="1"/>
    <row r="51" spans="1:12" ht="114.75" hidden="1" customHeight="1"/>
  </sheetData>
  <mergeCells count="61"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  <mergeCell ref="H18:H19"/>
    <mergeCell ref="L6:L7"/>
    <mergeCell ref="A9:A12"/>
    <mergeCell ref="B11:B12"/>
    <mergeCell ref="B13:C13"/>
    <mergeCell ref="B14:C14"/>
    <mergeCell ref="B17:H17"/>
    <mergeCell ref="B18:C19"/>
    <mergeCell ref="D18:D19"/>
    <mergeCell ref="E18:E19"/>
    <mergeCell ref="F18:F19"/>
    <mergeCell ref="G18:G19"/>
    <mergeCell ref="A31:L31"/>
    <mergeCell ref="B21:C21"/>
    <mergeCell ref="B23:L23"/>
    <mergeCell ref="B24:C25"/>
    <mergeCell ref="D24:D25"/>
    <mergeCell ref="E24:E25"/>
    <mergeCell ref="F24:F25"/>
    <mergeCell ref="G24:G25"/>
    <mergeCell ref="H24:L24"/>
    <mergeCell ref="B26:C26"/>
    <mergeCell ref="A27:A28"/>
    <mergeCell ref="B27:C27"/>
    <mergeCell ref="B28:C28"/>
    <mergeCell ref="A29:C29"/>
    <mergeCell ref="B33:L33"/>
    <mergeCell ref="B34:B35"/>
    <mergeCell ref="C34:C35"/>
    <mergeCell ref="D34:D35"/>
    <mergeCell ref="E34:E35"/>
    <mergeCell ref="F34:F35"/>
    <mergeCell ref="G34:K34"/>
    <mergeCell ref="L34:L35"/>
    <mergeCell ref="B39:H39"/>
    <mergeCell ref="B40:C41"/>
    <mergeCell ref="D40:D41"/>
    <mergeCell ref="E40:E41"/>
    <mergeCell ref="F40:F41"/>
    <mergeCell ref="G40:G41"/>
    <mergeCell ref="H40:H41"/>
    <mergeCell ref="B48:C48"/>
    <mergeCell ref="B49:C49"/>
    <mergeCell ref="B43:C43"/>
    <mergeCell ref="B45:L45"/>
    <mergeCell ref="B46:C47"/>
    <mergeCell ref="D46:D47"/>
    <mergeCell ref="E46:E47"/>
    <mergeCell ref="F46:F47"/>
    <mergeCell ref="G46:G47"/>
    <mergeCell ref="H46:L46"/>
  </mergeCells>
  <pageMargins left="0.23" right="0.7" top="0.16" bottom="0.16" header="0.3" footer="0.16"/>
  <pageSetup paperSize="9" scale="11" orientation="landscape" r:id="rId1"/>
  <rowBreaks count="1" manualBreakCount="1">
    <brk id="38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SEU7YU5J4REP-309372809-79847</_dlc_DocId>
    <TaxCatchAll xmlns="999f919b-ab5a-4db1-a56a-2b12b49855bf" xsi:nil="true"/>
    <lcf76f155ced4ddcb4097134ff3c332f xmlns="9dde59e0-9be5-46b6-acf7-bec107cbfe84">
      <Terms xmlns="http://schemas.microsoft.com/office/infopath/2007/PartnerControls"/>
    </lcf76f155ced4ddcb4097134ff3c332f>
    <_dlc_DocIdUrl xmlns="999f919b-ab5a-4db1-a56a-2b12b49855bf">
      <Url>https://swpgh.sharepoint.com/sites/swpnpa/_layouts/15/DocIdRedir.aspx?ID=SEU7YU5J4REP-309372809-79847</Url>
      <Description>SEU7YU5J4REP-309372809-79847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88CBCE-963C-4869-8355-01A00009CA8F}"/>
</file>

<file path=customXml/itemProps2.xml><?xml version="1.0" encoding="utf-8"?>
<ds:datastoreItem xmlns:ds="http://schemas.openxmlformats.org/officeDocument/2006/customXml" ds:itemID="{2FDD48C6-12F9-4359-A4A8-579D8B7EC45F}"/>
</file>

<file path=customXml/itemProps3.xml><?xml version="1.0" encoding="utf-8"?>
<ds:datastoreItem xmlns:ds="http://schemas.openxmlformats.org/officeDocument/2006/customXml" ds:itemID="{A63B1B72-4AFD-4A9E-94B4-B3AF5ADB7CE2}"/>
</file>

<file path=customXml/itemProps4.xml><?xml version="1.0" encoding="utf-8"?>
<ds:datastoreItem xmlns:ds="http://schemas.openxmlformats.org/officeDocument/2006/customXml" ds:itemID="{034FC23E-D1C6-4F62-BDA0-0740A876BC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2024-11-13T20:23:14Z</dcterms:created>
  <dcterms:modified xsi:type="dcterms:W3CDTF">2024-12-03T11:53:15Z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cfa1ce43-0ba2-41cb-89ff-578e36ed7631</vt:lpwstr>
  </property>
  <property fmtid="{D5CDD505-2E9C-101B-9397-08002B2CF9AE}" pid="4" name="MediaServiceImageTags">
    <vt:lpwstr/>
  </property>
</Properties>
</file>