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3"/>
  </bookViews>
  <sheets>
    <sheet name="Pearson(X_Y)" sheetId="1" r:id="rId1"/>
    <sheet name="Pearson(Var(X_Y))" sheetId="2" r:id="rId2"/>
    <sheet name="Pearson(Var(Var(X_Y)))" sheetId="3" r:id="rId3"/>
    <sheet name="Linear_Reg(Var(X_Y)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<sst xmlns="http://schemas.openxmlformats.org/spreadsheetml/2006/main" count="63" uniqueCount="31">
  <si>
    <t>Year</t>
  </si>
  <si>
    <t>Divorce Rate in Maine (divorces per 1000 People - US Census)</t>
  </si>
  <si>
    <t>Per Capita Consumption of Margarine (US) (Pounds - USDA)</t>
  </si>
  <si>
    <t>Per Capita Consumption of Margarine (US) (Kilos - USDA)</t>
  </si>
  <si>
    <t>xi - xmean</t>
  </si>
  <si>
    <t>y1i - y1mean</t>
  </si>
  <si>
    <t>y2i - y2mean</t>
  </si>
  <si>
    <t>(xi - xmean)*(y1i - y1mean)</t>
  </si>
  <si>
    <t>(y1i - y1mean)*(y2i - y2mean)</t>
  </si>
  <si>
    <t>(xi - xmean)*(y2i - y2mean)</t>
  </si>
  <si>
    <t>(xi - xmean)^2</t>
  </si>
  <si>
    <t>(y1i - y1mean)^2</t>
  </si>
  <si>
    <t>(y2i - y2mean)^2</t>
  </si>
  <si>
    <t>Coeff_correlationX-Y1</t>
  </si>
  <si>
    <t>R^2</t>
  </si>
  <si>
    <t>X-Y1</t>
  </si>
  <si>
    <t>X-Y2</t>
  </si>
  <si>
    <t>Y1-Y2</t>
  </si>
  <si>
    <t>Média</t>
  </si>
  <si>
    <t>Total</t>
  </si>
  <si>
    <t>Divorce Rate in Maine (Year Variation)</t>
  </si>
  <si>
    <t>Per Capita Consumption of Margarine (US) (Year Variation)</t>
  </si>
  <si>
    <t>Var(X-Y1)</t>
  </si>
  <si>
    <t>Divorce Rate in Maine (Year Variation of Variation)</t>
  </si>
  <si>
    <t>Per Capita Consumption of Margarine (US) (Year Variation of Variation)</t>
  </si>
  <si>
    <t>Var(Var(X-Y1))</t>
  </si>
  <si>
    <t>predicted_y</t>
  </si>
  <si>
    <t>y1i - predicted_y</t>
  </si>
  <si>
    <t>(y1i - predicted_y)^2</t>
  </si>
  <si>
    <t>coeff_ang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</si>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</sst>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dd/mm/yyyy;@"/>
    <numFmt numFmtId="181" formatCode="0.000000_ "/>
    <numFmt numFmtId="182" formatCode="0.00000_ "/>
    <numFmt numFmtId="183" formatCode="0.0000_ "/>
  </numFmts>
  <fonts count="20"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80" fontId="0" fillId="0" borderId="0" xfId="0" applyNumberFormat="1">
      <alignment vertical="center"/>
    </xf>
    <xf numFmtId="0" fontId="0" fillId="0" borderId="0" xfId="3" applyNumberFormat="1">
      <alignment vertical="center"/>
    </xf>
    <xf numFmtId="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3" applyNumberFormat="1">
      <alignment vertical="center"/>
    </xf>
    <xf numFmtId="182" fontId="0" fillId="0" borderId="0" xfId="0" applyNumberFormat="1">
      <alignment vertical="center"/>
    </xf>
    <xf numFmtId="183" fontId="0" fillId="0" borderId="0" xfId="0" applyNumberFormat="1">
      <alignment vertical="center"/>
    </xf>
    <xf numFmtId="183" fontId="0" fillId="0" borderId="0" xfId="3" applyNumberFormat="1">
      <alignment vertic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6"/>
  <sheetViews>
    <sheetView topLeftCell="I1" workbookViewId="0">
      <selection activeCell="O5" sqref="O5"/>
    </sheetView>
  </sheetViews>
  <sheetFormatPr defaultColWidth="8.88888888888889" defaultRowHeight="13.8"/>
  <cols>
    <col min="1" max="1" width="11.4444444444444" style="1" customWidth="1"/>
    <col min="2" max="2" width="54" customWidth="1"/>
    <col min="3" max="4" width="52.4444444444444" customWidth="1"/>
    <col min="5" max="7" width="14.1111111111111"/>
    <col min="8" max="8" width="21.8888888888889" customWidth="1"/>
    <col min="9" max="9" width="26.6666666666667" customWidth="1"/>
    <col min="10" max="10" width="21.8888888888889" customWidth="1"/>
    <col min="11" max="11" width="12.7777777777778" customWidth="1"/>
    <col min="12" max="13" width="15.2222222222222" customWidth="1"/>
    <col min="16" max="16" width="19.5555555555556" customWidth="1"/>
    <col min="17" max="17" width="9.55555555555556"/>
  </cols>
  <sheetData>
    <row r="1" spans="1:17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 t="s">
        <v>13</v>
      </c>
      <c r="Q1" t="s">
        <v>14</v>
      </c>
    </row>
    <row r="2" spans="1:17">
      <c r="A2" s="1">
        <v>36526</v>
      </c>
      <c r="B2" s="7">
        <v>5</v>
      </c>
      <c r="C2" s="8">
        <v>8.2</v>
      </c>
      <c r="D2" s="8">
        <f>0.453592*$C2</f>
        <v>3.7194544</v>
      </c>
      <c r="E2" s="7">
        <f>$B2-$B$12</f>
        <v>0.619999999999999</v>
      </c>
      <c r="F2" s="7">
        <f>$C2-$C$12</f>
        <v>2.88</v>
      </c>
      <c r="G2" s="7">
        <f>$D2/$D$12</f>
        <v>1.54135338345865</v>
      </c>
      <c r="H2" s="7">
        <f>$E2*$F2</f>
        <v>1.7856</v>
      </c>
      <c r="I2" s="7">
        <f>$F2*$G2</f>
        <v>4.4390977443609</v>
      </c>
      <c r="J2" s="7">
        <f>$E2*$G2</f>
        <v>0.955639097744359</v>
      </c>
      <c r="K2" s="7">
        <f>$E2*$E2</f>
        <v>0.384399999999999</v>
      </c>
      <c r="L2" s="7">
        <f>$F2*$F2</f>
        <v>8.29439999999999</v>
      </c>
      <c r="M2" s="7">
        <f>$G2*$G2</f>
        <v>2.37577025269942</v>
      </c>
      <c r="O2" t="s">
        <v>15</v>
      </c>
      <c r="P2" s="4">
        <f>$H$13/(SQRT($K$13)*SQRT($L$13))</f>
        <v>0.992558458223819</v>
      </c>
      <c r="Q2" s="4">
        <f>$P2*$P2</f>
        <v>0.985172292991644</v>
      </c>
    </row>
    <row r="3" spans="1:17">
      <c r="A3" s="1">
        <v>36892</v>
      </c>
      <c r="B3" s="7">
        <v>4.7</v>
      </c>
      <c r="C3" s="8">
        <v>7</v>
      </c>
      <c r="D3" s="8">
        <f t="shared" ref="D3:D11" si="0">0.453592*$C3</f>
        <v>3.175144</v>
      </c>
      <c r="E3" s="7">
        <f t="shared" ref="E3:E13" si="1">$B3-$B$12</f>
        <v>0.319999999999999</v>
      </c>
      <c r="F3" s="7">
        <f t="shared" ref="F3:F13" si="2">$C3-$C$12</f>
        <v>1.68</v>
      </c>
      <c r="G3" s="7">
        <f t="shared" ref="G3:G13" si="3">$D3/$D$12</f>
        <v>1.31578947368421</v>
      </c>
      <c r="H3" s="7">
        <f t="shared" ref="H3:H13" si="4">$E3*$F3</f>
        <v>0.537599999999999</v>
      </c>
      <c r="I3" s="7">
        <f t="shared" ref="I3:I10" si="5">$F3*$G3</f>
        <v>2.21052631578947</v>
      </c>
      <c r="J3" s="7">
        <f t="shared" ref="J3:J11" si="6">$E3*$G3</f>
        <v>0.421052631578947</v>
      </c>
      <c r="K3" s="7">
        <f t="shared" ref="K3:K13" si="7">$E3*$E3</f>
        <v>0.1024</v>
      </c>
      <c r="L3" s="7">
        <f t="shared" ref="L3:L13" si="8">$F3*$F3</f>
        <v>2.8224</v>
      </c>
      <c r="M3" s="7">
        <f t="shared" ref="M3:M11" si="9">$G3*$G3</f>
        <v>1.73130193905817</v>
      </c>
      <c r="O3" t="s">
        <v>16</v>
      </c>
      <c r="P3" s="4">
        <f>$J$13/(SQRT($K$13)*SQRT($M$13))</f>
        <v>0.251002036410728</v>
      </c>
      <c r="Q3" s="4">
        <f>$P3*$P3</f>
        <v>0.0630020222823324</v>
      </c>
    </row>
    <row r="4" spans="1:17">
      <c r="A4" s="1">
        <v>37257</v>
      </c>
      <c r="B4" s="7">
        <v>4.6</v>
      </c>
      <c r="C4" s="8">
        <v>6.5</v>
      </c>
      <c r="D4" s="8">
        <f t="shared" si="0"/>
        <v>2.948348</v>
      </c>
      <c r="E4" s="7">
        <f t="shared" si="1"/>
        <v>0.219999999999999</v>
      </c>
      <c r="F4" s="7">
        <f t="shared" si="2"/>
        <v>1.18</v>
      </c>
      <c r="G4" s="7">
        <f t="shared" si="3"/>
        <v>1.2218045112782</v>
      </c>
      <c r="H4" s="7">
        <f t="shared" si="4"/>
        <v>0.259599999999998</v>
      </c>
      <c r="I4" s="7">
        <f t="shared" si="5"/>
        <v>1.44172932330827</v>
      </c>
      <c r="J4" s="7">
        <f t="shared" si="6"/>
        <v>0.268796992481202</v>
      </c>
      <c r="K4" s="7">
        <f t="shared" si="7"/>
        <v>0.0483999999999995</v>
      </c>
      <c r="L4" s="7">
        <f t="shared" si="8"/>
        <v>1.3924</v>
      </c>
      <c r="M4" s="7">
        <f t="shared" si="9"/>
        <v>1.49280626377975</v>
      </c>
      <c r="O4" t="s">
        <v>17</v>
      </c>
      <c r="P4" s="4">
        <f>I13/(SQRT($L$13)*SQRT($M$13))</f>
        <v>0.252883882386028</v>
      </c>
      <c r="Q4" s="4">
        <f>$P4*$P4</f>
        <v>0.0639502579706306</v>
      </c>
    </row>
    <row r="5" spans="1:13">
      <c r="A5" s="1">
        <v>37622</v>
      </c>
      <c r="B5" s="7">
        <v>4.4</v>
      </c>
      <c r="C5" s="8">
        <v>5.3</v>
      </c>
      <c r="D5" s="8">
        <f t="shared" si="0"/>
        <v>2.4040376</v>
      </c>
      <c r="E5" s="7">
        <f t="shared" si="1"/>
        <v>0.0199999999999996</v>
      </c>
      <c r="F5" s="7">
        <f t="shared" si="2"/>
        <v>-0.0200000000000014</v>
      </c>
      <c r="G5" s="7">
        <f t="shared" si="3"/>
        <v>0.996240601503759</v>
      </c>
      <c r="H5" s="7">
        <f t="shared" si="4"/>
        <v>-0.000400000000000018</v>
      </c>
      <c r="I5" s="7">
        <f t="shared" si="5"/>
        <v>-0.0199248120300765</v>
      </c>
      <c r="J5" s="7">
        <f t="shared" si="6"/>
        <v>0.0199248120300748</v>
      </c>
      <c r="K5" s="7">
        <f t="shared" si="7"/>
        <v>0.000399999999999983</v>
      </c>
      <c r="L5" s="7">
        <f t="shared" si="8"/>
        <v>0.000400000000000054</v>
      </c>
      <c r="M5" s="7">
        <f t="shared" si="9"/>
        <v>0.992495336084572</v>
      </c>
    </row>
    <row r="6" spans="1:13">
      <c r="A6" s="1">
        <v>37987</v>
      </c>
      <c r="B6" s="7">
        <v>4.3</v>
      </c>
      <c r="C6" s="8">
        <v>5.2</v>
      </c>
      <c r="D6" s="8">
        <f t="shared" si="0"/>
        <v>2.3586784</v>
      </c>
      <c r="E6" s="7">
        <f t="shared" si="1"/>
        <v>-0.080000000000001</v>
      </c>
      <c r="F6" s="7">
        <f t="shared" si="2"/>
        <v>-0.120000000000001</v>
      </c>
      <c r="G6" s="7">
        <f t="shared" si="3"/>
        <v>0.977443609022556</v>
      </c>
      <c r="H6" s="7">
        <f t="shared" si="4"/>
        <v>0.0096000000000002</v>
      </c>
      <c r="I6" s="7">
        <f t="shared" si="5"/>
        <v>-0.117293233082708</v>
      </c>
      <c r="J6" s="7">
        <f t="shared" si="6"/>
        <v>-0.0781954887218054</v>
      </c>
      <c r="K6" s="7">
        <f t="shared" si="7"/>
        <v>0.00640000000000015</v>
      </c>
      <c r="L6" s="7">
        <f t="shared" si="8"/>
        <v>0.0144000000000002</v>
      </c>
      <c r="M6" s="7">
        <f t="shared" si="9"/>
        <v>0.95539600881904</v>
      </c>
    </row>
    <row r="7" spans="1:13">
      <c r="A7" s="1">
        <v>38353</v>
      </c>
      <c r="B7" s="7">
        <v>4.1</v>
      </c>
      <c r="C7" s="8">
        <v>4</v>
      </c>
      <c r="D7" s="8">
        <f t="shared" si="0"/>
        <v>1.814368</v>
      </c>
      <c r="E7" s="7">
        <f t="shared" si="1"/>
        <v>-0.280000000000001</v>
      </c>
      <c r="F7" s="7">
        <f t="shared" si="2"/>
        <v>-1.32</v>
      </c>
      <c r="G7" s="7">
        <f t="shared" si="3"/>
        <v>0.75187969924812</v>
      </c>
      <c r="H7" s="7">
        <f t="shared" si="4"/>
        <v>0.369600000000002</v>
      </c>
      <c r="I7" s="7">
        <f t="shared" si="5"/>
        <v>-0.99248120300752</v>
      </c>
      <c r="J7" s="7">
        <f t="shared" si="6"/>
        <v>-0.210526315789475</v>
      </c>
      <c r="K7" s="7">
        <f t="shared" si="7"/>
        <v>0.0784000000000006</v>
      </c>
      <c r="L7" s="7">
        <f t="shared" si="8"/>
        <v>1.7424</v>
      </c>
      <c r="M7" s="7">
        <f t="shared" si="9"/>
        <v>0.565323082141444</v>
      </c>
    </row>
    <row r="8" spans="1:13">
      <c r="A8" s="1">
        <v>38718</v>
      </c>
      <c r="B8" s="7">
        <v>4.2</v>
      </c>
      <c r="C8" s="8">
        <v>4.6</v>
      </c>
      <c r="D8" s="8">
        <f t="shared" si="0"/>
        <v>2.0865232</v>
      </c>
      <c r="E8" s="7">
        <f t="shared" si="1"/>
        <v>-0.180000000000001</v>
      </c>
      <c r="F8" s="7">
        <f t="shared" si="2"/>
        <v>-0.720000000000002</v>
      </c>
      <c r="G8" s="7">
        <f t="shared" si="3"/>
        <v>0.864661654135338</v>
      </c>
      <c r="H8" s="7">
        <f t="shared" si="4"/>
        <v>0.129600000000001</v>
      </c>
      <c r="I8" s="7">
        <f t="shared" si="5"/>
        <v>-0.622556390977445</v>
      </c>
      <c r="J8" s="7">
        <f t="shared" si="6"/>
        <v>-0.155639097744361</v>
      </c>
      <c r="K8" s="7">
        <f t="shared" si="7"/>
        <v>0.0324000000000002</v>
      </c>
      <c r="L8" s="7">
        <f t="shared" si="8"/>
        <v>0.518400000000002</v>
      </c>
      <c r="M8" s="7">
        <f t="shared" si="9"/>
        <v>0.747639776132059</v>
      </c>
    </row>
    <row r="9" spans="1:13">
      <c r="A9" s="1">
        <v>39083</v>
      </c>
      <c r="B9" s="7">
        <v>4.2</v>
      </c>
      <c r="C9" s="8">
        <v>4.5</v>
      </c>
      <c r="D9" s="8">
        <f t="shared" si="0"/>
        <v>2.041164</v>
      </c>
      <c r="E9" s="7">
        <f t="shared" si="1"/>
        <v>-0.180000000000001</v>
      </c>
      <c r="F9" s="7">
        <f t="shared" si="2"/>
        <v>-0.820000000000001</v>
      </c>
      <c r="G9" s="7">
        <f t="shared" si="3"/>
        <v>0.845864661654135</v>
      </c>
      <c r="H9" s="7">
        <f t="shared" si="4"/>
        <v>0.147600000000001</v>
      </c>
      <c r="I9" s="7">
        <f t="shared" si="5"/>
        <v>-0.693609022556392</v>
      </c>
      <c r="J9" s="7">
        <f t="shared" si="6"/>
        <v>-0.152255639097745</v>
      </c>
      <c r="K9" s="7">
        <f t="shared" si="7"/>
        <v>0.0324000000000002</v>
      </c>
      <c r="L9" s="7">
        <f t="shared" si="8"/>
        <v>0.672400000000002</v>
      </c>
      <c r="M9" s="7">
        <f t="shared" si="9"/>
        <v>0.715487025835265</v>
      </c>
    </row>
    <row r="10" spans="1:13">
      <c r="A10" s="1">
        <v>39479</v>
      </c>
      <c r="B10" s="7">
        <v>4.2</v>
      </c>
      <c r="C10" s="8">
        <v>4.2</v>
      </c>
      <c r="D10" s="8">
        <f t="shared" si="0"/>
        <v>1.9050864</v>
      </c>
      <c r="E10" s="7">
        <f t="shared" si="1"/>
        <v>-0.180000000000001</v>
      </c>
      <c r="F10" s="7">
        <f t="shared" si="2"/>
        <v>-1.12</v>
      </c>
      <c r="G10" s="7">
        <f t="shared" si="3"/>
        <v>0.789473684210526</v>
      </c>
      <c r="H10" s="7">
        <f t="shared" si="4"/>
        <v>0.201600000000001</v>
      </c>
      <c r="I10" s="7">
        <f t="shared" si="5"/>
        <v>-0.88421052631579</v>
      </c>
      <c r="J10" s="7">
        <f t="shared" si="6"/>
        <v>-0.142105263157895</v>
      </c>
      <c r="K10" s="7">
        <f t="shared" si="7"/>
        <v>0.0324000000000002</v>
      </c>
      <c r="L10" s="7">
        <f t="shared" si="8"/>
        <v>1.2544</v>
      </c>
      <c r="M10" s="7">
        <f t="shared" si="9"/>
        <v>0.623268698060942</v>
      </c>
    </row>
    <row r="11" spans="1:13">
      <c r="A11" s="1">
        <v>39814</v>
      </c>
      <c r="B11" s="7">
        <v>4.1</v>
      </c>
      <c r="C11" s="8">
        <v>3.7</v>
      </c>
      <c r="D11" s="8">
        <f t="shared" si="0"/>
        <v>1.6782904</v>
      </c>
      <c r="E11" s="7">
        <f t="shared" si="1"/>
        <v>-0.280000000000001</v>
      </c>
      <c r="F11" s="7">
        <f t="shared" si="2"/>
        <v>-1.62</v>
      </c>
      <c r="G11" s="7">
        <f t="shared" si="3"/>
        <v>0.695488721804511</v>
      </c>
      <c r="H11" s="7">
        <f t="shared" si="4"/>
        <v>0.453600000000002</v>
      </c>
      <c r="I11" s="7">
        <f>$F11*$G11</f>
        <v>-1.12669172932331</v>
      </c>
      <c r="J11" s="7">
        <f t="shared" si="6"/>
        <v>-0.194736842105264</v>
      </c>
      <c r="K11" s="7">
        <f t="shared" si="7"/>
        <v>0.0784000000000006</v>
      </c>
      <c r="L11" s="7">
        <f t="shared" si="8"/>
        <v>2.6244</v>
      </c>
      <c r="M11" s="7">
        <f t="shared" si="9"/>
        <v>0.483704562157273</v>
      </c>
    </row>
    <row r="12" spans="1:13">
      <c r="A12" s="1" t="s">
        <v>18</v>
      </c>
      <c r="B12" s="7">
        <f>AVERAGE(B2:B11)</f>
        <v>4.38</v>
      </c>
      <c r="C12" s="7">
        <f>AVERAGE(C2:C11)</f>
        <v>5.32</v>
      </c>
      <c r="D12" s="7">
        <f>AVERAGE(D2:D11)</f>
        <v>2.41310944</v>
      </c>
      <c r="E12" s="7">
        <f>AVERAGE(E2:E11)</f>
        <v>-7.99360577730113e-16</v>
      </c>
      <c r="F12" s="7">
        <f>AVERAGE(F2:F11)</f>
        <v>-1.24344978758018e-15</v>
      </c>
      <c r="G12" s="7">
        <f>AVERAGE(G2:G11)</f>
        <v>1</v>
      </c>
      <c r="H12" s="7">
        <f>AVERAGE(H2:H11)</f>
        <v>0.3894</v>
      </c>
      <c r="I12" s="7">
        <f>AVERAGE(I2:I11)</f>
        <v>0.36345864661654</v>
      </c>
      <c r="J12" s="7">
        <f>AVERAGE(J2:J11)</f>
        <v>0.0731954887218037</v>
      </c>
      <c r="K12" s="7">
        <f>AVERAGE(K2:K11)</f>
        <v>0.0796</v>
      </c>
      <c r="L12" s="7">
        <f>AVERAGE(L2:L11)</f>
        <v>1.9336</v>
      </c>
      <c r="M12" s="7">
        <f>AVERAGE(M2:M11)</f>
        <v>1.06831929447679</v>
      </c>
    </row>
    <row r="13" spans="1:13">
      <c r="A13" s="1" t="s">
        <v>19</v>
      </c>
      <c r="B13" s="7">
        <f>SUM(B2:B11)</f>
        <v>43.8</v>
      </c>
      <c r="C13" s="7">
        <f>SUM(C2:C11)</f>
        <v>53.2</v>
      </c>
      <c r="D13" s="7">
        <f>SUM(D2:D11)</f>
        <v>24.1310944</v>
      </c>
      <c r="E13" s="7">
        <f>SUM(E2:E11)</f>
        <v>-7.99360577730113e-15</v>
      </c>
      <c r="F13" s="7">
        <f>SUM(F2:F11)</f>
        <v>-1.24344978758018e-14</v>
      </c>
      <c r="G13" s="7">
        <f>SUM(G2:G11)</f>
        <v>10</v>
      </c>
      <c r="H13" s="7">
        <f>SUM(H2:H11)</f>
        <v>3.894</v>
      </c>
      <c r="I13" s="7">
        <f>SUM(I2:I11)</f>
        <v>3.6345864661654</v>
      </c>
      <c r="J13" s="7">
        <f>SUM(J2:J11)</f>
        <v>0.731954887218037</v>
      </c>
      <c r="K13" s="7">
        <f>SUM(K2:K11)</f>
        <v>0.796</v>
      </c>
      <c r="L13" s="7">
        <f>SUM(L2:L11)</f>
        <v>19.336</v>
      </c>
      <c r="M13" s="7">
        <f>SUM(M2:M11)</f>
        <v>10.6831929447679</v>
      </c>
    </row>
    <row r="16" spans="4:4">
      <c r="D16" s="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"/>
  <sheetViews>
    <sheetView topLeftCell="B1" workbookViewId="0">
      <selection activeCell="J3" sqref="J3"/>
    </sheetView>
  </sheetViews>
  <sheetFormatPr defaultColWidth="8.88888888888889" defaultRowHeight="13.8"/>
  <cols>
    <col min="1" max="1" width="11.4444444444444" style="1" customWidth="1"/>
    <col min="2" max="2" width="33.6666666666667" customWidth="1"/>
    <col min="3" max="3" width="51.6666666666667" customWidth="1"/>
    <col min="4" max="5" width="14.1111111111111" customWidth="1"/>
    <col min="6" max="6" width="24.1111111111111" customWidth="1"/>
    <col min="7" max="7" width="13.8888888888889" customWidth="1"/>
    <col min="8" max="10" width="15.2222222222222" customWidth="1"/>
    <col min="11" max="11" width="19.5555555555556" customWidth="1"/>
  </cols>
  <sheetData>
    <row r="1" spans="1:12">
      <c r="A1" s="1" t="s">
        <v>0</v>
      </c>
      <c r="B1" t="s">
        <v>20</v>
      </c>
      <c r="C1" t="s">
        <v>21</v>
      </c>
      <c r="D1" t="s">
        <v>4</v>
      </c>
      <c r="E1" t="s">
        <v>5</v>
      </c>
      <c r="F1" t="s">
        <v>7</v>
      </c>
      <c r="G1" t="s">
        <v>10</v>
      </c>
      <c r="H1" t="s">
        <v>11</v>
      </c>
      <c r="I1"/>
      <c r="K1" t="s">
        <v>13</v>
      </c>
      <c r="L1" t="s">
        <v>14</v>
      </c>
    </row>
    <row r="2" spans="1:12">
      <c r="A2" s="1">
        <v>36526</v>
      </c>
      <c r="B2"/>
      <c r="C2" s="2"/>
      <c r="J2" t="s">
        <v>22</v>
      </c>
      <c r="K2">
        <f>$F$13/(SQRT($G$13)*SQRT($H$13))</f>
        <v>0.874120082411264</v>
      </c>
      <c r="L2">
        <f>$K$2*$K$2</f>
        <v>0.764085918474675</v>
      </c>
    </row>
    <row r="3" spans="1:8">
      <c r="A3" s="1">
        <v>36892</v>
      </c>
      <c r="B3" s="2">
        <f>IFERROR(('Pearson(X_Y)'!$B3+0.01-'Pearson(X_Y)'!$B2-0.01)/ABS('Pearson(X_Y)'!$B2+0.01),0)</f>
        <v>-0.0598802395209581</v>
      </c>
      <c r="C3" s="2">
        <f>IFERROR(('Pearson(X_Y)'!$D3+0.01-'Pearson(X_Y)'!$D2-0.01)/ABS('Pearson(X_Y)'!$D2+0.01),0)</f>
        <v>-0.1459490696548</v>
      </c>
      <c r="D3" s="3">
        <f>$B3-$B$12</f>
        <v>-0.0384361141763142</v>
      </c>
      <c r="E3" s="3">
        <f>$C3-$C$12</f>
        <v>-0.0671620033053158</v>
      </c>
      <c r="F3" s="3">
        <f>$D3*$E3</f>
        <v>0.00258144642735311</v>
      </c>
      <c r="G3" s="3">
        <f>$D3*$D3</f>
        <v>0.00147733487297466</v>
      </c>
      <c r="H3" s="3">
        <f>$E3*$E3</f>
        <v>0.00451073468798325</v>
      </c>
    </row>
    <row r="4" spans="1:8">
      <c r="A4" s="1">
        <v>37257</v>
      </c>
      <c r="B4" s="2">
        <f>IFERROR(('Pearson(X_Y)'!$B4+0.01-'Pearson(X_Y)'!$B3-0.01)/ABS('Pearson(X_Y)'!$B3+0.01),0)</f>
        <v>-0.021231422505308</v>
      </c>
      <c r="C4" s="2">
        <f>('Pearson(X_Y)'!$D4-'Pearson(X_Y)'!$D3)/'Pearson(X_Y)'!$D3</f>
        <v>-0.0714285714285714</v>
      </c>
      <c r="D4" s="3">
        <f t="shared" ref="D4:D13" si="0">$B4-$B$12</f>
        <v>0.000212702839335891</v>
      </c>
      <c r="E4" s="3">
        <f t="shared" ref="E4:E13" si="1">$C4-$C$12</f>
        <v>0.00735849492091274</v>
      </c>
      <c r="F4" s="3">
        <f t="shared" ref="F4:F13" si="2">$D4*$E4</f>
        <v>1.56517276291687e-6</v>
      </c>
      <c r="G4" s="3">
        <f t="shared" ref="G4:G13" si="3">$D4*$D4</f>
        <v>4.52424978615499e-8</v>
      </c>
      <c r="H4" s="3">
        <f t="shared" ref="H4:H13" si="4">$E4*$E4</f>
        <v>5.41474475010986e-5</v>
      </c>
    </row>
    <row r="5" spans="1:8">
      <c r="A5" s="1">
        <v>37622</v>
      </c>
      <c r="B5" s="2">
        <f>IFERROR(('Pearson(X_Y)'!$B5+0.01-'Pearson(X_Y)'!$B4-0.01)/ABS('Pearson(X_Y)'!$B4+0.01),0)</f>
        <v>-0.0433839479392624</v>
      </c>
      <c r="C5" s="2">
        <f>('Pearson(X_Y)'!$D5-'Pearson(X_Y)'!$D4)/'Pearson(X_Y)'!$D4</f>
        <v>-0.184615384615385</v>
      </c>
      <c r="D5" s="3">
        <f t="shared" si="0"/>
        <v>-0.0219398225946185</v>
      </c>
      <c r="E5" s="3">
        <f t="shared" si="1"/>
        <v>-0.105828318265901</v>
      </c>
      <c r="F5" s="3">
        <f t="shared" si="2"/>
        <v>0.00232185452824068</v>
      </c>
      <c r="G5" s="3">
        <f t="shared" si="3"/>
        <v>0.000481355815483331</v>
      </c>
      <c r="H5" s="3">
        <f t="shared" si="4"/>
        <v>0.0111996329469887</v>
      </c>
    </row>
    <row r="6" spans="1:8">
      <c r="A6" s="1">
        <v>37987</v>
      </c>
      <c r="B6" s="2">
        <f>IFERROR(('Pearson(X_Y)'!$B6+0.01-'Pearson(X_Y)'!$B5-0.01)/ABS('Pearson(X_Y)'!$B5+0.01),0)</f>
        <v>-0.0226757369614514</v>
      </c>
      <c r="C6" s="2">
        <f>('Pearson(X_Y)'!$D6-'Pearson(X_Y)'!$D5)/'Pearson(X_Y)'!$D5</f>
        <v>-0.0188679245283019</v>
      </c>
      <c r="D6" s="3">
        <f t="shared" si="0"/>
        <v>-0.00123161161680751</v>
      </c>
      <c r="E6" s="3">
        <f t="shared" si="1"/>
        <v>0.0599191418211822</v>
      </c>
      <c r="F6" s="3">
        <f t="shared" si="2"/>
        <v>-7.37971111361046e-5</v>
      </c>
      <c r="G6" s="3">
        <f t="shared" si="3"/>
        <v>1.5168671746552e-6</v>
      </c>
      <c r="H6" s="3">
        <f t="shared" si="4"/>
        <v>0.00359030355658694</v>
      </c>
    </row>
    <row r="7" spans="1:8">
      <c r="A7" s="1">
        <v>38353</v>
      </c>
      <c r="B7" s="2">
        <f>IFERROR(('Pearson(X_Y)'!$B7+0.01-'Pearson(X_Y)'!$B6-0.01)/ABS('Pearson(X_Y)'!$B6+0.01),0)</f>
        <v>-0.0464037122969839</v>
      </c>
      <c r="C7" s="2">
        <f>('Pearson(X_Y)'!$D7-'Pearson(X_Y)'!$D6)/'Pearson(X_Y)'!$D6</f>
        <v>-0.230769230769231</v>
      </c>
      <c r="D7" s="3">
        <f t="shared" si="0"/>
        <v>-0.0249595869523399</v>
      </c>
      <c r="E7" s="3">
        <f t="shared" si="1"/>
        <v>-0.151982164419747</v>
      </c>
      <c r="F7" s="3">
        <f t="shared" si="2"/>
        <v>0.0037934120480395</v>
      </c>
      <c r="G7" s="3">
        <f t="shared" si="3"/>
        <v>0.000622980980831419</v>
      </c>
      <c r="H7" s="3">
        <f t="shared" si="4"/>
        <v>0.0230985783017109</v>
      </c>
    </row>
    <row r="8" spans="1:8">
      <c r="A8" s="1">
        <v>38718</v>
      </c>
      <c r="B8" s="2">
        <f>IFERROR(('Pearson(X_Y)'!$B8+0.01-'Pearson(X_Y)'!$B7-0.01)/ABS('Pearson(X_Y)'!$B7+0.01),0)</f>
        <v>0.0243309002433091</v>
      </c>
      <c r="C8" s="2">
        <f>('Pearson(X_Y)'!$D8-'Pearson(X_Y)'!$D7)/'Pearson(X_Y)'!$D7</f>
        <v>0.15</v>
      </c>
      <c r="D8" s="3">
        <f t="shared" si="0"/>
        <v>0.045775025587953</v>
      </c>
      <c r="E8" s="3">
        <f t="shared" si="1"/>
        <v>0.228787066349484</v>
      </c>
      <c r="F8" s="3">
        <f t="shared" si="2"/>
        <v>0.0104727338163403</v>
      </c>
      <c r="G8" s="3">
        <f t="shared" si="3"/>
        <v>0.00209535296757775</v>
      </c>
      <c r="H8" s="3">
        <f t="shared" si="4"/>
        <v>0.0523435217288032</v>
      </c>
    </row>
    <row r="9" spans="1:8">
      <c r="A9" s="1">
        <v>39083</v>
      </c>
      <c r="B9" s="2">
        <f>IFERROR(('Pearson(X_Y)'!$B9+0.01-'Pearson(X_Y)'!$B8-0.01)/ABS('Pearson(X_Y)'!$B8+0.01),0)</f>
        <v>-5.06819447850706e-17</v>
      </c>
      <c r="C9" s="2">
        <f>('Pearson(X_Y)'!$D9-'Pearson(X_Y)'!$D8)/'Pearson(X_Y)'!$D8</f>
        <v>-0.0217391304347824</v>
      </c>
      <c r="D9" s="3">
        <f t="shared" si="0"/>
        <v>0.0214441253446439</v>
      </c>
      <c r="E9" s="3">
        <f t="shared" si="1"/>
        <v>0.0570479359147017</v>
      </c>
      <c r="F9" s="3">
        <f t="shared" si="2"/>
        <v>0.00122334308840807</v>
      </c>
      <c r="G9" s="3">
        <f t="shared" si="3"/>
        <v>0.000459850511796797</v>
      </c>
      <c r="H9" s="3">
        <f t="shared" si="4"/>
        <v>0.00325446699212791</v>
      </c>
    </row>
    <row r="10" spans="1:8">
      <c r="A10" s="1">
        <v>39479</v>
      </c>
      <c r="B10" s="2">
        <f>IFERROR(('Pearson(X_Y)'!$B10+0.01-'Pearson(X_Y)'!$B9-0.01)/ABS('Pearson(X_Y)'!$B9+0.01),0)</f>
        <v>-5.06819447850706e-17</v>
      </c>
      <c r="C10" s="2">
        <f>('Pearson(X_Y)'!$D10-'Pearson(X_Y)'!$D9)/'Pearson(X_Y)'!$D9</f>
        <v>-0.0666666666666667</v>
      </c>
      <c r="D10" s="3">
        <f t="shared" si="0"/>
        <v>0.0214441253446439</v>
      </c>
      <c r="E10" s="3">
        <f t="shared" si="1"/>
        <v>0.0121203996828174</v>
      </c>
      <c r="F10" s="3">
        <f t="shared" si="2"/>
        <v>0.000259911370025517</v>
      </c>
      <c r="G10" s="3">
        <f t="shared" si="3"/>
        <v>0.000459850511796797</v>
      </c>
      <c r="H10" s="3">
        <f t="shared" si="4"/>
        <v>0.00014690408847124</v>
      </c>
    </row>
    <row r="11" spans="1:8">
      <c r="A11" s="1">
        <v>39814</v>
      </c>
      <c r="B11" s="2">
        <f>IFERROR(('Pearson(X_Y)'!$B11+0.01-'Pearson(X_Y)'!$B10-0.01)/ABS('Pearson(X_Y)'!$B10+0.01),0)</f>
        <v>-0.0237529691211403</v>
      </c>
      <c r="C11" s="2">
        <f>('Pearson(X_Y)'!$D11-'Pearson(X_Y)'!$D10)/'Pearson(X_Y)'!$D10</f>
        <v>-0.119047619047619</v>
      </c>
      <c r="D11" s="3">
        <f t="shared" si="0"/>
        <v>-0.00230884377649641</v>
      </c>
      <c r="E11" s="3">
        <f t="shared" si="1"/>
        <v>-0.0402605526981349</v>
      </c>
      <c r="F11" s="3">
        <f t="shared" si="2"/>
        <v>9.29553265353948e-5</v>
      </c>
      <c r="G11" s="3">
        <f t="shared" si="3"/>
        <v>5.33075958426622e-6</v>
      </c>
      <c r="H11" s="3">
        <f t="shared" si="4"/>
        <v>0.0016209121035593</v>
      </c>
    </row>
    <row r="12" spans="1:8">
      <c r="A12" s="1" t="s">
        <v>18</v>
      </c>
      <c r="B12" s="2">
        <f>AVERAGE(B$3:B$11)</f>
        <v>-0.0214441253446439</v>
      </c>
      <c r="C12" s="3">
        <f t="shared" ref="C12:H12" si="5">AVERAGE(C$3:C$11)</f>
        <v>-0.0787870663494841</v>
      </c>
      <c r="D12" s="3">
        <f t="shared" si="5"/>
        <v>5.39691748081673e-18</v>
      </c>
      <c r="E12" s="3">
        <f t="shared" si="5"/>
        <v>0</v>
      </c>
      <c r="F12" s="3">
        <f t="shared" si="5"/>
        <v>0.00229704718517438</v>
      </c>
      <c r="G12" s="3">
        <f t="shared" si="5"/>
        <v>0.000622624281079727</v>
      </c>
      <c r="H12" s="3">
        <f t="shared" si="5"/>
        <v>0.0110910224281925</v>
      </c>
    </row>
    <row r="13" spans="1:8">
      <c r="A13" s="1" t="s">
        <v>19</v>
      </c>
      <c r="B13" s="3">
        <f>SUM(B$3:B$11)</f>
        <v>-0.192997128101795</v>
      </c>
      <c r="C13" s="3">
        <f t="shared" ref="C13:H13" si="6">SUM(C$3:C$11)</f>
        <v>-0.709083597145357</v>
      </c>
      <c r="D13" s="3">
        <f t="shared" si="6"/>
        <v>4.85722573273506e-17</v>
      </c>
      <c r="E13" s="3">
        <f t="shared" si="6"/>
        <v>0</v>
      </c>
      <c r="F13" s="3">
        <f t="shared" si="6"/>
        <v>0.0206734246665694</v>
      </c>
      <c r="G13" s="3">
        <f t="shared" si="6"/>
        <v>0.00560361852971754</v>
      </c>
      <c r="H13" s="3">
        <f t="shared" si="6"/>
        <v>0.0998192018537326</v>
      </c>
    </row>
    <row r="20" spans="8:8">
      <c r="H20" s="4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topLeftCell="B1" workbookViewId="0">
      <selection activeCell="J3" sqref="J3"/>
    </sheetView>
  </sheetViews>
  <sheetFormatPr defaultColWidth="8.88888888888889" defaultRowHeight="13.8"/>
  <cols>
    <col min="1" max="1" width="11.4444444444444" style="1" customWidth="1"/>
    <col min="2" max="2" width="54" customWidth="1"/>
    <col min="3" max="3" width="62.4444444444444" customWidth="1"/>
    <col min="4" max="4" width="9.44444444444444" customWidth="1"/>
    <col min="5" max="5" width="11.8888888888889" customWidth="1"/>
    <col min="6" max="6" width="24.1111111111111" customWidth="1"/>
    <col min="7" max="7" width="12.7777777777778" customWidth="1"/>
    <col min="8" max="8" width="15.2222222222222" customWidth="1"/>
    <col min="10" max="10" width="13" customWidth="1"/>
    <col min="11" max="11" width="19.5555555555556" customWidth="1"/>
    <col min="12" max="12" width="12.8888888888889"/>
  </cols>
  <sheetData>
    <row r="1" spans="1:12">
      <c r="A1" s="1" t="s">
        <v>0</v>
      </c>
      <c r="B1" t="s">
        <v>23</v>
      </c>
      <c r="C1" t="s">
        <v>24</v>
      </c>
      <c r="D1" t="s">
        <v>4</v>
      </c>
      <c r="E1" t="s">
        <v>5</v>
      </c>
      <c r="F1" t="s">
        <v>7</v>
      </c>
      <c r="G1" t="s">
        <v>10</v>
      </c>
      <c r="H1" t="s">
        <v>11</v>
      </c>
      <c r="I1"/>
      <c r="K1" t="s">
        <v>13</v>
      </c>
      <c r="L1" t="s">
        <v>14</v>
      </c>
    </row>
    <row r="2" spans="1:12">
      <c r="A2" s="1">
        <v>36526</v>
      </c>
      <c r="B2" s="2"/>
      <c r="C2" s="2"/>
      <c r="J2" t="s">
        <v>25</v>
      </c>
      <c r="K2">
        <f>$F$13/(SQRT($G$13)*SQRT($H$13))</f>
        <v>0.445456934928994</v>
      </c>
      <c r="L2">
        <f>$K$2*$K$2</f>
        <v>0.198431880876334</v>
      </c>
    </row>
    <row r="3" spans="1:3">
      <c r="A3" s="1">
        <v>36892</v>
      </c>
      <c r="B3" s="2"/>
      <c r="C3" s="2"/>
    </row>
    <row r="4" spans="1:8">
      <c r="A4" s="1">
        <v>37257</v>
      </c>
      <c r="B4" s="5">
        <f>IFERROR(('Pearson(Var(X_Y))'!$B4+0.01-'Pearson(Var(X_Y))'!$B3-0.01)/ABS('Pearson(Var(X_Y))'!$B3+0.01),0)</f>
        <v>0.774832225883981</v>
      </c>
      <c r="C4" s="5">
        <f>IFERROR(('Pearson(Var(X_Y))'!$C4+0.01-'Pearson(Var(X_Y))'!$C3-0.01)/ABS('Pearson(Var(X_Y))'!$C3+0.01),0)</f>
        <v>0.548150115447278</v>
      </c>
      <c r="D4" s="6">
        <f>$B4-$B$12</f>
        <v>1.22359575551196</v>
      </c>
      <c r="E4" s="6">
        <f>$C4-$C$12</f>
        <v>4.09072839013671</v>
      </c>
      <c r="F4" s="6">
        <f>$D4*$E4</f>
        <v>5.00539789512357</v>
      </c>
      <c r="G4" s="6">
        <f>$D4*$D4</f>
        <v>1.49718657290689</v>
      </c>
      <c r="H4" s="6">
        <f>$E4*$E4</f>
        <v>16.7340587618705</v>
      </c>
    </row>
    <row r="5" spans="1:8">
      <c r="A5" s="1">
        <v>37622</v>
      </c>
      <c r="B5" s="5">
        <f>IFERROR(('Pearson(Var(X_Y))'!$B5+0.01-'Pearson(Var(X_Y))'!$B4-0.01)/ABS('Pearson(Var(X_Y))'!$B4+0.01),0)</f>
        <v>-1.97237041198343</v>
      </c>
      <c r="C5" s="5">
        <f>IFERROR(('Pearson(Var(X_Y))'!$C5+0.01-'Pearson(Var(X_Y))'!$C4-0.01)/ABS('Pearson(Var(X_Y))'!$C4+0.01),0)</f>
        <v>-1.84257602862254</v>
      </c>
      <c r="D5" s="6">
        <f t="shared" ref="D5:D11" si="0">$B5-$B$12</f>
        <v>-1.52360688235545</v>
      </c>
      <c r="E5" s="6">
        <f t="shared" ref="E5:E11" si="1">$C5-$C$12</f>
        <v>1.70000224606689</v>
      </c>
      <c r="F5" s="6">
        <f t="shared" ref="F5:F11" si="2">$D5*$E5</f>
        <v>-2.59013512212724</v>
      </c>
      <c r="G5" s="6">
        <f t="shared" ref="G5:G11" si="3">$D5*$D5</f>
        <v>2.32137793196089</v>
      </c>
      <c r="H5" s="6">
        <f t="shared" ref="H5:H11" si="4">$E5*$E5</f>
        <v>2.89000763663248</v>
      </c>
    </row>
    <row r="6" spans="1:8">
      <c r="A6" s="1">
        <v>37987</v>
      </c>
      <c r="B6" s="5">
        <f>IFERROR(('Pearson(Var(X_Y))'!$B6+0.01-'Pearson(Var(X_Y))'!$B5-0.01)/ABS('Pearson(Var(X_Y))'!$B5+0.01),0)</f>
        <v>0.620304435397718</v>
      </c>
      <c r="C6" s="5">
        <f>IFERROR(('Pearson(Var(X_Y))'!$C6+0.01-'Pearson(Var(X_Y))'!$C5-0.01)/ABS('Pearson(Var(X_Y))'!$C5+0.01),0)</f>
        <v>0.949214529133073</v>
      </c>
      <c r="D6" s="6">
        <f t="shared" si="0"/>
        <v>1.0690679650257</v>
      </c>
      <c r="E6" s="6">
        <f t="shared" si="1"/>
        <v>4.49179280382251</v>
      </c>
      <c r="F6" s="6">
        <f t="shared" si="2"/>
        <v>4.80203179209961</v>
      </c>
      <c r="G6" s="6">
        <f t="shared" si="3"/>
        <v>1.14290631384419</v>
      </c>
      <c r="H6" s="6">
        <f t="shared" si="4"/>
        <v>20.1762025924717</v>
      </c>
    </row>
    <row r="7" spans="1:8">
      <c r="A7" s="1">
        <v>38353</v>
      </c>
      <c r="B7" s="5">
        <f>IFERROR(('Pearson(Var(X_Y))'!$B7+0.01-'Pearson(Var(X_Y))'!$B6-0.01)/ABS('Pearson(Var(X_Y))'!$B6+0.01),0)</f>
        <v>-1.87192077333983</v>
      </c>
      <c r="C7" s="5">
        <f>IFERROR(('Pearson(Var(X_Y))'!$C7+0.01-'Pearson(Var(X_Y))'!$C6-0.01)/ABS('Pearson(Var(X_Y))'!$C6+0.01),0)</f>
        <v>-23.8952536824877</v>
      </c>
      <c r="D7" s="6">
        <f t="shared" si="0"/>
        <v>-1.42315724371185</v>
      </c>
      <c r="E7" s="6">
        <f t="shared" si="1"/>
        <v>-20.3526754077982</v>
      </c>
      <c r="F7" s="6">
        <f t="shared" si="2"/>
        <v>28.9650574355241</v>
      </c>
      <c r="G7" s="6">
        <f t="shared" si="3"/>
        <v>2.02537654032951</v>
      </c>
      <c r="H7" s="6">
        <f t="shared" si="4"/>
        <v>414.231396255196</v>
      </c>
    </row>
    <row r="8" spans="1:8">
      <c r="A8" s="1">
        <v>38718</v>
      </c>
      <c r="B8" s="5">
        <f>IFERROR(('Pearson(Var(X_Y))'!$B8+0.01-'Pearson(Var(X_Y))'!$B7-0.01)/ABS('Pearson(Var(X_Y))'!$B7+0.01),0)</f>
        <v>1.94306042096024</v>
      </c>
      <c r="C8" s="5">
        <f>IFERROR(('Pearson(Var(X_Y))'!$C8+0.01-'Pearson(Var(X_Y))'!$C7-0.01)/ABS('Pearson(Var(X_Y))'!$C7+0.01),0)</f>
        <v>1.72473867595819</v>
      </c>
      <c r="D8" s="6">
        <f t="shared" si="0"/>
        <v>2.39182395058822</v>
      </c>
      <c r="E8" s="6">
        <f t="shared" si="1"/>
        <v>5.26731695064762</v>
      </c>
      <c r="F8" s="6">
        <f t="shared" si="2"/>
        <v>12.5984948378983</v>
      </c>
      <c r="G8" s="6">
        <f t="shared" si="3"/>
        <v>5.72082181060745</v>
      </c>
      <c r="H8" s="6">
        <f t="shared" si="4"/>
        <v>27.7446278585798</v>
      </c>
    </row>
    <row r="9" spans="1:8">
      <c r="A9" s="1">
        <v>39083</v>
      </c>
      <c r="B9" s="5">
        <f>IFERROR(('Pearson(Var(X_Y))'!$B9+0.01-'Pearson(Var(X_Y))'!$B8-0.01)/ABS('Pearson(Var(X_Y))'!$B8+0.01),0)</f>
        <v>-0.708717221828493</v>
      </c>
      <c r="C9" s="5">
        <f>IFERROR(('Pearson(Var(X_Y))'!$C9+0.01-'Pearson(Var(X_Y))'!$C8-0.01)/ABS('Pearson(Var(X_Y))'!$C8+0.01),0)</f>
        <v>-1.07336956521739</v>
      </c>
      <c r="D9" s="6">
        <f t="shared" si="0"/>
        <v>-0.25995369220051</v>
      </c>
      <c r="E9" s="6">
        <f t="shared" si="1"/>
        <v>2.46920870947204</v>
      </c>
      <c r="F9" s="6">
        <f t="shared" si="2"/>
        <v>-0.641879920840915</v>
      </c>
      <c r="G9" s="6">
        <f t="shared" si="3"/>
        <v>0.0675759220886777</v>
      </c>
      <c r="H9" s="6">
        <f t="shared" si="4"/>
        <v>6.0969916509326</v>
      </c>
    </row>
    <row r="10" spans="1:8">
      <c r="A10" s="1">
        <v>39479</v>
      </c>
      <c r="B10" s="5">
        <f>IFERROR(('Pearson(Var(X_Y))'!$B10+0.01-'Pearson(Var(X_Y))'!$B9-0.01)/ABS('Pearson(Var(X_Y))'!$B9+0.01),0)</f>
        <v>0</v>
      </c>
      <c r="C10" s="5">
        <f>IFERROR(('Pearson(Var(X_Y))'!$C10+0.01-'Pearson(Var(X_Y))'!$C9-0.01)/ABS('Pearson(Var(X_Y))'!$C9+0.01),0)</f>
        <v>-3.82716049382724</v>
      </c>
      <c r="D10" s="6">
        <f t="shared" si="0"/>
        <v>0.448763529627982</v>
      </c>
      <c r="E10" s="6">
        <f t="shared" si="1"/>
        <v>-0.284582219137809</v>
      </c>
      <c r="F10" s="6">
        <f t="shared" si="2"/>
        <v>-0.127710121129647</v>
      </c>
      <c r="G10" s="6">
        <f t="shared" si="3"/>
        <v>0.201388705524165</v>
      </c>
      <c r="H10" s="6">
        <f t="shared" si="4"/>
        <v>0.0809870394493998</v>
      </c>
    </row>
    <row r="11" spans="1:8">
      <c r="A11" s="1">
        <v>39814</v>
      </c>
      <c r="B11" s="5">
        <f>IFERROR(('Pearson(Var(X_Y))'!$B11+0.01-'Pearson(Var(X_Y))'!$B10-0.01)/ABS('Pearson(Var(X_Y))'!$B10+0.01),0)</f>
        <v>-2.37529691211404</v>
      </c>
      <c r="C11" s="5">
        <f>IFERROR(('Pearson(Var(X_Y))'!$C11+0.01-'Pearson(Var(X_Y))'!$C10-0.01)/ABS('Pearson(Var(X_Y))'!$C10+0.01),0)</f>
        <v>-0.924369747899158</v>
      </c>
      <c r="D11" s="6">
        <f t="shared" si="0"/>
        <v>-1.92653338248606</v>
      </c>
      <c r="E11" s="6">
        <f t="shared" si="1"/>
        <v>2.61820852679028</v>
      </c>
      <c r="F11" s="6">
        <f t="shared" si="2"/>
        <v>-5.04406612917111</v>
      </c>
      <c r="G11" s="6">
        <f t="shared" si="3"/>
        <v>3.71153087383317</v>
      </c>
      <c r="H11" s="6">
        <f t="shared" si="4"/>
        <v>6.85501588975731</v>
      </c>
    </row>
    <row r="12" spans="1:8">
      <c r="A12" s="1" t="s">
        <v>18</v>
      </c>
      <c r="B12" s="6">
        <f>AVERAGE(B$4:B$11)</f>
        <v>-0.448763529627982</v>
      </c>
      <c r="C12" s="6">
        <f t="shared" ref="C12:H12" si="5">AVERAGE(C$4:C$11)</f>
        <v>-3.54257827468943</v>
      </c>
      <c r="D12" s="6">
        <f t="shared" si="5"/>
        <v>0</v>
      </c>
      <c r="E12" s="6">
        <f t="shared" si="5"/>
        <v>0</v>
      </c>
      <c r="F12" s="6">
        <f t="shared" si="5"/>
        <v>5.37089883342209</v>
      </c>
      <c r="G12" s="6">
        <f t="shared" si="5"/>
        <v>2.08602058388687</v>
      </c>
      <c r="H12" s="6">
        <f t="shared" si="5"/>
        <v>61.8511609606112</v>
      </c>
    </row>
    <row r="13" spans="1:8">
      <c r="A13" s="1" t="s">
        <v>19</v>
      </c>
      <c r="B13" s="6">
        <f>SUM(B$5:B$11)</f>
        <v>-4.36494046290784</v>
      </c>
      <c r="C13" s="6">
        <f t="shared" ref="C13:H13" si="6">SUM(C$5:C$11)</f>
        <v>-28.8887763129628</v>
      </c>
      <c r="D13" s="6">
        <f t="shared" si="6"/>
        <v>-1.22359575551196</v>
      </c>
      <c r="E13" s="6">
        <f t="shared" si="6"/>
        <v>-4.09072839013671</v>
      </c>
      <c r="F13" s="6">
        <f t="shared" si="6"/>
        <v>37.9617927722531</v>
      </c>
      <c r="G13" s="6">
        <f t="shared" si="6"/>
        <v>15.1909780981881</v>
      </c>
      <c r="H13" s="6">
        <f t="shared" si="6"/>
        <v>478.075228923019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"/>
  <sheetViews>
    <sheetView tabSelected="1" workbookViewId="0">
      <selection activeCell="Q1" sqref="Q$1:Q$1048576"/>
    </sheetView>
  </sheetViews>
  <sheetFormatPr defaultColWidth="8.88888888888889" defaultRowHeight="13.8"/>
  <cols>
    <col min="1" max="1" width="11.4444444444444" style="1" customWidth="1"/>
    <col min="2" max="2" width="33.6666666666667" customWidth="1"/>
    <col min="3" max="3" width="51.6666666666667" customWidth="1"/>
    <col min="4" max="5" width="14.1111111111111" customWidth="1"/>
    <col min="6" max="6" width="24.1111111111111" customWidth="1"/>
    <col min="7" max="7" width="13.8888888888889" customWidth="1"/>
    <col min="8" max="8" width="15.2222222222222" customWidth="1"/>
    <col min="9" max="9" width="14.1111111111111"/>
    <col min="10" max="10" width="14" customWidth="1"/>
    <col min="11" max="11" width="17.4444444444444" customWidth="1"/>
    <col min="13" max="14" width="12.8888888888889"/>
    <col min="15" max="15" width="19.5555555555556" customWidth="1"/>
    <col min="16" max="17" width="12.8888888888889"/>
  </cols>
  <sheetData>
    <row r="1" spans="1:16">
      <c r="A1" s="1" t="s">
        <v>0</v>
      </c>
      <c r="B1" t="s">
        <v>20</v>
      </c>
      <c r="C1" t="s">
        <v>21</v>
      </c>
      <c r="D1" t="s">
        <v>4</v>
      </c>
      <c r="E1" t="s">
        <v>5</v>
      </c>
      <c r="F1" t="s">
        <v>7</v>
      </c>
      <c r="G1" t="s">
        <v>10</v>
      </c>
      <c r="H1" t="s">
        <v>11</v>
      </c>
      <c r="I1" t="s">
        <v>26</v>
      </c>
      <c r="J1" t="s">
        <v>27</v>
      </c>
      <c r="K1" t="s">
        <v>28</v>
      </c>
      <c r="M1" t="s">
        <v>29</v>
      </c>
      <c r="N1" t="s">
        <v>30</v>
      </c>
      <c r="O1" t="s">
        <v>13</v>
      </c>
      <c r="P1" t="s">
        <v>14</v>
      </c>
    </row>
    <row r="2" spans="1:16">
      <c r="A2" s="1">
        <v>36526</v>
      </c>
      <c r="B2"/>
      <c r="C2" s="2"/>
      <c r="M2">
        <f>$F$12/$G$12</f>
        <v>3.68929907646863</v>
      </c>
      <c r="N2">
        <f>$C$12-$M$2*$B$12</f>
        <v>0.000326725480188181</v>
      </c>
      <c r="O2">
        <f>$F$13/(SQRT($G$13)*SQRT($H$13))</f>
        <v>0.874120082411264</v>
      </c>
      <c r="P2">
        <f>$O$2*$O$2</f>
        <v>0.764085918474675</v>
      </c>
    </row>
    <row r="3" spans="1:11">
      <c r="A3" s="1">
        <v>36892</v>
      </c>
      <c r="B3" s="2">
        <f>IFERROR(('Pearson(X_Y)'!$B3+0.01-'Pearson(X_Y)'!$B2-0.01)/ABS('Pearson(X_Y)'!$B2+0.01),0)</f>
        <v>-0.0598802395209581</v>
      </c>
      <c r="C3" s="2">
        <f>IFERROR(('Pearson(X_Y)'!$D3+0.01-'Pearson(X_Y)'!$D2-0.01)/ABS('Pearson(X_Y)'!$D2+0.01),0)</f>
        <v>-0.1459490696548</v>
      </c>
      <c r="D3" s="3">
        <f t="shared" ref="D3:D11" si="0">$B3-$B$12</f>
        <v>-0.0384361141763142</v>
      </c>
      <c r="E3" s="3">
        <f t="shared" ref="E3:E11" si="1">$C3-$C$12</f>
        <v>-0.0671620033053158</v>
      </c>
      <c r="F3" s="3">
        <f t="shared" ref="F3:F11" si="2">$D3*$E3</f>
        <v>0.00258144642735311</v>
      </c>
      <c r="G3" s="3">
        <f t="shared" ref="G3:G11" si="3">$D3*$D3</f>
        <v>0.00147733487297466</v>
      </c>
      <c r="H3" s="3">
        <f t="shared" ref="H3:H11" si="4">$E3*$E3</f>
        <v>0.00451073468798325</v>
      </c>
      <c r="I3">
        <f>$N$2+$M$2*$B3</f>
        <v>-0.220589386883203</v>
      </c>
      <c r="J3">
        <f>$C3-$I3</f>
        <v>0.0746403172284029</v>
      </c>
      <c r="K3">
        <f>$J3*$J3</f>
        <v>0.00557117695595663</v>
      </c>
    </row>
    <row r="4" spans="1:11">
      <c r="A4" s="1">
        <v>37257</v>
      </c>
      <c r="B4" s="2">
        <f>IFERROR(('Pearson(X_Y)'!$B4+0.01-'Pearson(X_Y)'!$B3-0.01)/ABS('Pearson(X_Y)'!$B3+0.01),0)</f>
        <v>-0.021231422505308</v>
      </c>
      <c r="C4" s="2">
        <f>('Pearson(X_Y)'!$D4-'Pearson(X_Y)'!$D3)/'Pearson(X_Y)'!$D3</f>
        <v>-0.0714285714285714</v>
      </c>
      <c r="D4" s="3">
        <f t="shared" si="0"/>
        <v>0.000212702839335891</v>
      </c>
      <c r="E4" s="3">
        <f t="shared" si="1"/>
        <v>0.00735849492091274</v>
      </c>
      <c r="F4" s="3">
        <f t="shared" si="2"/>
        <v>1.56517276291687e-6</v>
      </c>
      <c r="G4" s="3">
        <f t="shared" si="3"/>
        <v>4.52424978615499e-8</v>
      </c>
      <c r="H4" s="3">
        <f t="shared" si="4"/>
        <v>5.41474475010986e-5</v>
      </c>
      <c r="I4">
        <f t="shared" ref="I4:I12" si="5">$N$2+$M$2*$B4</f>
        <v>-0.0780023419607599</v>
      </c>
      <c r="J4">
        <f t="shared" ref="J4:J12" si="6">$C4-$I4</f>
        <v>0.00657377053218858</v>
      </c>
      <c r="K4">
        <f t="shared" ref="K4:K11" si="7">$J4*$J4</f>
        <v>4.32144590098709e-5</v>
      </c>
    </row>
    <row r="5" spans="1:11">
      <c r="A5" s="1">
        <v>37622</v>
      </c>
      <c r="B5" s="2">
        <f>IFERROR(('Pearson(X_Y)'!$B5+0.01-'Pearson(X_Y)'!$B4-0.01)/ABS('Pearson(X_Y)'!$B4+0.01),0)</f>
        <v>-0.0433839479392624</v>
      </c>
      <c r="C5" s="2">
        <f>('Pearson(X_Y)'!$D5-'Pearson(X_Y)'!$D4)/'Pearson(X_Y)'!$D4</f>
        <v>-0.184615384615385</v>
      </c>
      <c r="D5" s="3">
        <f t="shared" si="0"/>
        <v>-0.0219398225946185</v>
      </c>
      <c r="E5" s="3">
        <f t="shared" si="1"/>
        <v>-0.105828318265901</v>
      </c>
      <c r="F5" s="3">
        <f t="shared" si="2"/>
        <v>0.00232185452824068</v>
      </c>
      <c r="G5" s="3">
        <f t="shared" si="3"/>
        <v>0.000481355815483331</v>
      </c>
      <c r="H5" s="3">
        <f t="shared" si="4"/>
        <v>0.0111996329469887</v>
      </c>
      <c r="I5">
        <f t="shared" si="5"/>
        <v>-0.159729633585696</v>
      </c>
      <c r="J5">
        <f t="shared" si="6"/>
        <v>-0.024885751029689</v>
      </c>
      <c r="K5">
        <f t="shared" si="7"/>
        <v>0.000619300604311669</v>
      </c>
    </row>
    <row r="6" spans="1:11">
      <c r="A6" s="1">
        <v>37987</v>
      </c>
      <c r="B6" s="2">
        <f>IFERROR(('Pearson(X_Y)'!$B6+0.01-'Pearson(X_Y)'!$B5-0.01)/ABS('Pearson(X_Y)'!$B5+0.01),0)</f>
        <v>-0.0226757369614514</v>
      </c>
      <c r="C6" s="2">
        <f>('Pearson(X_Y)'!$D6-'Pearson(X_Y)'!$D5)/'Pearson(X_Y)'!$D5</f>
        <v>-0.0188679245283019</v>
      </c>
      <c r="D6" s="3">
        <f t="shared" si="0"/>
        <v>-0.00123161161680751</v>
      </c>
      <c r="E6" s="3">
        <f t="shared" si="1"/>
        <v>0.0599191418211822</v>
      </c>
      <c r="F6" s="3">
        <f t="shared" si="2"/>
        <v>-7.37971111361046e-5</v>
      </c>
      <c r="G6" s="3">
        <f t="shared" si="3"/>
        <v>1.5168671746552e-6</v>
      </c>
      <c r="H6" s="3">
        <f t="shared" si="4"/>
        <v>0.00359030355658694</v>
      </c>
      <c r="I6">
        <f t="shared" si="5"/>
        <v>-0.0833308499499401</v>
      </c>
      <c r="J6">
        <f t="shared" si="6"/>
        <v>0.0644629254216382</v>
      </c>
      <c r="K6">
        <f t="shared" si="7"/>
        <v>0.00415546875391568</v>
      </c>
    </row>
    <row r="7" spans="1:11">
      <c r="A7" s="1">
        <v>38353</v>
      </c>
      <c r="B7" s="2">
        <f>IFERROR(('Pearson(X_Y)'!$B7+0.01-'Pearson(X_Y)'!$B6-0.01)/ABS('Pearson(X_Y)'!$B6+0.01),0)</f>
        <v>-0.0464037122969839</v>
      </c>
      <c r="C7" s="2">
        <f>('Pearson(X_Y)'!$D7-'Pearson(X_Y)'!$D6)/'Pearson(X_Y)'!$D6</f>
        <v>-0.230769230769231</v>
      </c>
      <c r="D7" s="3">
        <f t="shared" si="0"/>
        <v>-0.0249595869523399</v>
      </c>
      <c r="E7" s="3">
        <f t="shared" si="1"/>
        <v>-0.151982164419747</v>
      </c>
      <c r="F7" s="3">
        <f t="shared" si="2"/>
        <v>0.0037934120480395</v>
      </c>
      <c r="G7" s="3">
        <f t="shared" si="3"/>
        <v>0.000622980980831419</v>
      </c>
      <c r="H7" s="3">
        <f t="shared" si="4"/>
        <v>0.0230985783017109</v>
      </c>
      <c r="I7">
        <f t="shared" si="5"/>
        <v>-0.17087044744179</v>
      </c>
      <c r="J7">
        <f t="shared" si="6"/>
        <v>-0.0598987833274405</v>
      </c>
      <c r="K7">
        <f t="shared" si="7"/>
        <v>0.00358786424410766</v>
      </c>
    </row>
    <row r="8" spans="1:11">
      <c r="A8" s="1">
        <v>38718</v>
      </c>
      <c r="B8" s="2">
        <f>IFERROR(('Pearson(X_Y)'!$B8+0.01-'Pearson(X_Y)'!$B7-0.01)/ABS('Pearson(X_Y)'!$B7+0.01),0)</f>
        <v>0.0243309002433091</v>
      </c>
      <c r="C8" s="2">
        <f>('Pearson(X_Y)'!$D8-'Pearson(X_Y)'!$D7)/'Pearson(X_Y)'!$D7</f>
        <v>0.15</v>
      </c>
      <c r="D8" s="3">
        <f t="shared" si="0"/>
        <v>0.045775025587953</v>
      </c>
      <c r="E8" s="3">
        <f t="shared" si="1"/>
        <v>0.228787066349484</v>
      </c>
      <c r="F8" s="3">
        <f t="shared" si="2"/>
        <v>0.0104727338163403</v>
      </c>
      <c r="G8" s="3">
        <f t="shared" si="3"/>
        <v>0.00209535296757775</v>
      </c>
      <c r="H8" s="3">
        <f t="shared" si="4"/>
        <v>0.0523435217288032</v>
      </c>
      <c r="I8">
        <f t="shared" si="5"/>
        <v>0.0900906932774787</v>
      </c>
      <c r="J8">
        <f t="shared" si="6"/>
        <v>0.0599093067225212</v>
      </c>
      <c r="K8">
        <f t="shared" si="7"/>
        <v>0.00358912503197312</v>
      </c>
    </row>
    <row r="9" spans="1:11">
      <c r="A9" s="1">
        <v>39083</v>
      </c>
      <c r="B9" s="2">
        <f>IFERROR(('Pearson(X_Y)'!$B9+0.01-'Pearson(X_Y)'!$B8-0.01)/ABS('Pearson(X_Y)'!$B8+0.01),0)</f>
        <v>-5.06819447850706e-17</v>
      </c>
      <c r="C9" s="2">
        <f>('Pearson(X_Y)'!$D9-'Pearson(X_Y)'!$D8)/'Pearson(X_Y)'!$D8</f>
        <v>-0.0217391304347824</v>
      </c>
      <c r="D9" s="3">
        <f t="shared" si="0"/>
        <v>0.0214441253446439</v>
      </c>
      <c r="E9" s="3">
        <f t="shared" si="1"/>
        <v>0.0570479359147017</v>
      </c>
      <c r="F9" s="3">
        <f t="shared" si="2"/>
        <v>0.00122334308840807</v>
      </c>
      <c r="G9" s="3">
        <f t="shared" si="3"/>
        <v>0.000459850511796797</v>
      </c>
      <c r="H9" s="3">
        <f t="shared" si="4"/>
        <v>0.00325446699212791</v>
      </c>
      <c r="I9">
        <f t="shared" si="5"/>
        <v>0.000326725480187994</v>
      </c>
      <c r="J9">
        <f t="shared" si="6"/>
        <v>-0.0220658559149704</v>
      </c>
      <c r="K9">
        <f t="shared" si="7"/>
        <v>0.000486901997260235</v>
      </c>
    </row>
    <row r="10" spans="1:11">
      <c r="A10" s="1">
        <v>39479</v>
      </c>
      <c r="B10" s="2">
        <f>IFERROR(('Pearson(X_Y)'!$B10+0.01-'Pearson(X_Y)'!$B9-0.01)/ABS('Pearson(X_Y)'!$B9+0.01),0)</f>
        <v>-5.06819447850706e-17</v>
      </c>
      <c r="C10" s="2">
        <f>('Pearson(X_Y)'!$D10-'Pearson(X_Y)'!$D9)/'Pearson(X_Y)'!$D9</f>
        <v>-0.0666666666666667</v>
      </c>
      <c r="D10" s="3">
        <f t="shared" si="0"/>
        <v>0.0214441253446439</v>
      </c>
      <c r="E10" s="3">
        <f t="shared" si="1"/>
        <v>0.0121203996828174</v>
      </c>
      <c r="F10" s="3">
        <f t="shared" si="2"/>
        <v>0.000259911370025517</v>
      </c>
      <c r="G10" s="3">
        <f t="shared" si="3"/>
        <v>0.000459850511796797</v>
      </c>
      <c r="H10" s="3">
        <f t="shared" si="4"/>
        <v>0.00014690408847124</v>
      </c>
      <c r="I10">
        <f t="shared" si="5"/>
        <v>0.000326725480187994</v>
      </c>
      <c r="J10">
        <f t="shared" si="6"/>
        <v>-0.0669933921468547</v>
      </c>
      <c r="K10">
        <f t="shared" si="7"/>
        <v>0.00448811459134226</v>
      </c>
    </row>
    <row r="11" spans="1:11">
      <c r="A11" s="1">
        <v>39814</v>
      </c>
      <c r="B11" s="2">
        <f>IFERROR(('Pearson(X_Y)'!$B11+0.01-'Pearson(X_Y)'!$B10-0.01)/ABS('Pearson(X_Y)'!$B10+0.01),0)</f>
        <v>-0.0237529691211403</v>
      </c>
      <c r="C11" s="2">
        <f>('Pearson(X_Y)'!$D11-'Pearson(X_Y)'!$D10)/'Pearson(X_Y)'!$D10</f>
        <v>-0.119047619047619</v>
      </c>
      <c r="D11" s="3">
        <f t="shared" si="0"/>
        <v>-0.00230884377649641</v>
      </c>
      <c r="E11" s="3">
        <f t="shared" si="1"/>
        <v>-0.0402605526981349</v>
      </c>
      <c r="F11" s="3">
        <f t="shared" si="2"/>
        <v>9.29553265353948e-5</v>
      </c>
      <c r="G11" s="3">
        <f t="shared" si="3"/>
        <v>5.33075958426622e-6</v>
      </c>
      <c r="H11" s="3">
        <f t="shared" si="4"/>
        <v>0.0016209121035593</v>
      </c>
      <c r="I11">
        <f t="shared" si="5"/>
        <v>-0.0873050815618227</v>
      </c>
      <c r="J11">
        <f>$C11-$I11</f>
        <v>-0.0317425374857964</v>
      </c>
      <c r="K11">
        <f t="shared" si="7"/>
        <v>0.00100758868603719</v>
      </c>
    </row>
    <row r="12" spans="1:11">
      <c r="A12" s="1" t="s">
        <v>18</v>
      </c>
      <c r="B12" s="2">
        <f t="shared" ref="B12:H12" si="8">AVERAGE(B$3:B$11)</f>
        <v>-0.0214441253446439</v>
      </c>
      <c r="C12" s="3">
        <f t="shared" si="8"/>
        <v>-0.0787870663494841</v>
      </c>
      <c r="D12" s="3">
        <f t="shared" si="8"/>
        <v>5.39691748081673e-18</v>
      </c>
      <c r="E12" s="3">
        <f t="shared" si="8"/>
        <v>0</v>
      </c>
      <c r="F12" s="3">
        <f t="shared" si="8"/>
        <v>0.00229704718517438</v>
      </c>
      <c r="G12" s="3">
        <f t="shared" si="8"/>
        <v>0.000622624281079727</v>
      </c>
      <c r="H12" s="3">
        <f t="shared" si="8"/>
        <v>0.0110910224281925</v>
      </c>
      <c r="I12" s="3">
        <f>AVERAGE(I$3:I$11)</f>
        <v>-0.0787870663494841</v>
      </c>
      <c r="J12" s="3">
        <f>AVERAGE(J$3:J$11)</f>
        <v>-2.00456935001764e-17</v>
      </c>
      <c r="K12" s="3">
        <f>AVERAGE(K$3:K$11)</f>
        <v>0.00261652836932381</v>
      </c>
    </row>
    <row r="13" spans="1:11">
      <c r="A13" s="1" t="s">
        <v>19</v>
      </c>
      <c r="B13" s="3">
        <f t="shared" ref="B13:H13" si="9">SUM(B$3:B$11)</f>
        <v>-0.192997128101795</v>
      </c>
      <c r="C13" s="3">
        <f t="shared" si="9"/>
        <v>-0.709083597145357</v>
      </c>
      <c r="D13" s="3">
        <f t="shared" si="9"/>
        <v>4.85722573273506e-17</v>
      </c>
      <c r="E13" s="3">
        <f t="shared" si="9"/>
        <v>0</v>
      </c>
      <c r="F13" s="3">
        <f t="shared" si="9"/>
        <v>0.0206734246665694</v>
      </c>
      <c r="G13" s="3">
        <f t="shared" si="9"/>
        <v>0.00560361852971754</v>
      </c>
      <c r="H13" s="3">
        <f t="shared" si="9"/>
        <v>0.0998192018537326</v>
      </c>
      <c r="I13" s="3">
        <f>SUM(I$3:I$11)</f>
        <v>-0.709083597145357</v>
      </c>
      <c r="J13" s="3">
        <f>SUM(J$3:J$11)</f>
        <v>-1.80411241501588e-16</v>
      </c>
      <c r="K13" s="3">
        <f>SUM(K$3:K$11)</f>
        <v>0.0235487553239143</v>
      </c>
    </row>
    <row r="20" spans="8:8">
      <c r="H20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Pearson(X_Y)</vt:lpstr>
      <vt:lpstr>Pearson(Var(X_Y))</vt:lpstr>
      <vt:lpstr>Pearson(Var(Var(X_Y)))</vt:lpstr>
      <vt:lpstr>Linear_Reg(Var(X_Y))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joaov</dc:creator>
  <cp:lastModifiedBy>joaov</cp:lastModifiedBy>
  <dcterms:created xsi:type="dcterms:W3CDTF">2024-09-22T20:06:00Z</dcterms:created>
  <dcterms:modified xsi:type="dcterms:W3CDTF">2024-09-22T22:15:07Z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4C9BD3A247D548E9BE836C1F9E6A3F6E_11</vt:lpwstr>
  </property>
  <property fmtid="{D5CDD505-2E9C-101B-9397-08002B2CF9AE}" pid="3" name="KSOProductBuildVer">
    <vt:lpwstr>1046-12.2.0.18283</vt:lpwstr>
  </property>
</Properties>
</file>