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65CC422C-811A-4942-9D58-DEAAFE70D846}" xr6:coauthVersionLast="47" xr6:coauthVersionMax="47" xr10:uidLastSave="{00000000-0000-0000-0000-000000000000}"/>
  <bookViews>
    <workbookView xWindow="19200" yWindow="0" windowWidth="19200" windowHeight="15600" xr2:uid="{5C2DF38B-443F-454A-ADC4-B47226D3CB90}"/>
  </bookViews>
  <sheets>
    <sheet name="Controle de investimentos" sheetId="1" r:id="rId1"/>
    <sheet name="Apoio" sheetId="2" r:id="rId2"/>
  </sheets>
  <definedNames>
    <definedName name="Aporte">'Controle de investimentos'!$D$13</definedName>
    <definedName name="Patrimonio">'Controle de investimentos'!$D$16</definedName>
    <definedName name="Qtd_anos">'Controle de investimentos'!$D$14</definedName>
    <definedName name="Rendimento_carteira">'Controle de investimentos'!$D$9</definedName>
    <definedName name="Salário">'Controle de investimentos'!$D$8</definedName>
    <definedName name="Sugestão_de_investimentos">'Controle de investimentos'!$D$10</definedName>
    <definedName name="Taxa_mensal">'Controle de investimentos'!$D$15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32" i="1"/>
  <c r="C33" i="1"/>
  <c r="C34" i="1"/>
  <c r="C35" i="1"/>
  <c r="C36" i="1"/>
  <c r="C31" i="1"/>
  <c r="A21" i="2"/>
  <c r="A22" i="2"/>
  <c r="A23" i="2"/>
  <c r="A24" i="2"/>
  <c r="A25" i="2"/>
  <c r="A20" i="2"/>
  <c r="A13" i="2"/>
  <c r="A14" i="2"/>
  <c r="A15" i="2"/>
  <c r="A16" i="2"/>
  <c r="A17" i="2"/>
  <c r="A12" i="2"/>
  <c r="A5" i="2"/>
  <c r="A6" i="2"/>
  <c r="A7" i="2"/>
  <c r="A8" i="2"/>
  <c r="A9" i="2"/>
  <c r="A4" i="2"/>
  <c r="C28" i="1"/>
  <c r="D10" i="1"/>
  <c r="C21" i="1"/>
  <c r="D21" i="1" s="1"/>
  <c r="C22" i="1"/>
  <c r="D22" i="1" s="1"/>
  <c r="C23" i="1"/>
  <c r="D23" i="1" s="1"/>
  <c r="C24" i="1"/>
  <c r="D24" i="1" s="1"/>
  <c r="C20" i="1"/>
  <c r="D20" i="1" s="1"/>
  <c r="D16" i="1"/>
  <c r="D36" i="1" l="1"/>
  <c r="D31" i="1"/>
  <c r="D35" i="1"/>
  <c r="D34" i="1"/>
  <c r="D37" i="1" s="1"/>
  <c r="D33" i="1"/>
  <c r="D32" i="1"/>
</calcChain>
</file>

<file path=xl/sharedStrings.xml><?xml version="1.0" encoding="utf-8"?>
<sst xmlns="http://schemas.openxmlformats.org/spreadsheetml/2006/main" count="75" uniqueCount="32">
  <si>
    <t>Por quantos anos?</t>
  </si>
  <si>
    <t>Taxa de rendimento mensal?</t>
  </si>
  <si>
    <t>Patrimônio acumulado?</t>
  </si>
  <si>
    <t>Dividendos mensal?</t>
  </si>
  <si>
    <t>Quanto investir por mês?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</si>
  <si>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</si>
  <si>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</si>
  <si>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</si>
  <si>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</si>
  <si>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</si>
  <si>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</si>
  <si>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</si>
  <si>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Configurações</t>
  </si>
  <si>
    <t>Salário</t>
  </si>
  <si>
    <t>Rendimento carteira</t>
  </si>
  <si>
    <t>Dividendos</t>
  </si>
  <si>
    <t>Perfil</t>
  </si>
  <si>
    <t>Agressivo</t>
  </si>
  <si>
    <t>Moderado</t>
  </si>
  <si>
    <t>Conservador</t>
  </si>
  <si>
    <t>Valor a ser investido por mês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</si>
  <si>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</si>
  <si>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</si>
  <si>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</si>
  <si>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</si>
  <si>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</si>
  <si>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</si>
  <si>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</si>
  <si>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</si>
  <si>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</si>
  <si>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</si>
  <si>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Sugestão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</si>
</sst>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8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n">
        <color theme="0" tint="-0.34998626667073579"/>
      </right>
      <top style="thick">
        <color indexed="64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/>
      <top style="thick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ck">
        <color theme="1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34998626667073579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0" tint="-0.14996795556505021"/>
      </right>
      <top style="thick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indexed="64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5" fillId="0" borderId="0" xfId="0" applyFont="1" applyFill="1" applyBorder="1" applyAlignment="1"/>
    <xf numFmtId="10" fontId="0" fillId="0" borderId="15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/>
    <xf numFmtId="168" fontId="0" fillId="0" borderId="17" xfId="0" applyNumberFormat="1" applyBorder="1" applyAlignment="1">
      <alignment horizontal="center"/>
    </xf>
    <xf numFmtId="168" fontId="0" fillId="0" borderId="15" xfId="1" applyNumberFormat="1" applyFont="1" applyBorder="1" applyAlignment="1">
      <alignment horizontal="center"/>
    </xf>
    <xf numFmtId="0" fontId="6" fillId="5" borderId="2" xfId="0" applyFont="1" applyFill="1" applyBorder="1"/>
    <xf numFmtId="8" fontId="0" fillId="5" borderId="7" xfId="0" applyNumberFormat="1" applyFill="1" applyBorder="1" applyAlignment="1">
      <alignment horizontal="center" vertical="center"/>
    </xf>
    <xf numFmtId="8" fontId="0" fillId="5" borderId="3" xfId="0" applyNumberFormat="1" applyFill="1" applyBorder="1" applyAlignment="1">
      <alignment horizontal="center" vertical="center"/>
    </xf>
    <xf numFmtId="0" fontId="6" fillId="5" borderId="4" xfId="0" applyFont="1" applyFill="1" applyBorder="1"/>
    <xf numFmtId="8" fontId="0" fillId="5" borderId="8" xfId="0" applyNumberFormat="1" applyFill="1" applyBorder="1" applyAlignment="1">
      <alignment horizontal="center" vertical="center"/>
    </xf>
    <xf numFmtId="8" fontId="0" fillId="5" borderId="5" xfId="0" applyNumberForma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0" fillId="5" borderId="19" xfId="0" applyFill="1" applyBorder="1" applyAlignment="1">
      <alignment horizontal="left"/>
    </xf>
    <xf numFmtId="0" fontId="0" fillId="5" borderId="20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168" fontId="0" fillId="0" borderId="23" xfId="1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6" fillId="5" borderId="14" xfId="0" applyFont="1" applyFill="1" applyBorder="1" applyAlignment="1">
      <alignment horizontal="left"/>
    </xf>
    <xf numFmtId="0" fontId="6" fillId="5" borderId="21" xfId="0" applyFont="1" applyFill="1" applyBorder="1" applyAlignment="1">
      <alignment horizontal="left"/>
    </xf>
    <xf numFmtId="8" fontId="0" fillId="5" borderId="15" xfId="0" applyNumberForma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/>
    </xf>
    <xf numFmtId="0" fontId="6" fillId="5" borderId="22" xfId="0" applyFont="1" applyFill="1" applyBorder="1" applyAlignment="1">
      <alignment horizontal="left"/>
    </xf>
    <xf numFmtId="8" fontId="0" fillId="5" borderId="17" xfId="0" applyNumberFormat="1" applyFill="1" applyBorder="1" applyAlignment="1">
      <alignment horizontal="center" vertical="center"/>
    </xf>
    <xf numFmtId="0" fontId="6" fillId="6" borderId="0" xfId="0" applyFont="1" applyFill="1" applyBorder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168" fontId="2" fillId="3" borderId="0" xfId="0" applyNumberFormat="1" applyFont="1" applyFill="1"/>
    <xf numFmtId="0" fontId="2" fillId="3" borderId="12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21" xfId="2" applyFont="1" applyBorder="1" applyAlignment="1">
      <alignment horizontal="center"/>
    </xf>
    <xf numFmtId="168" fontId="0" fillId="0" borderId="15" xfId="0" applyNumberFormat="1" applyBorder="1"/>
    <xf numFmtId="0" fontId="0" fillId="3" borderId="16" xfId="0" applyFill="1" applyBorder="1"/>
    <xf numFmtId="0" fontId="0" fillId="3" borderId="22" xfId="0" applyFill="1" applyBorder="1"/>
    <xf numFmtId="168" fontId="2" fillId="3" borderId="17" xfId="0" applyNumberFormat="1" applyFont="1" applyFill="1" applyBorder="1"/>
    <xf numFmtId="0" fontId="0" fillId="0" borderId="0" xfId="0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0" fontId="0" fillId="0" borderId="0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de investimentos'!$B$31:$B$36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'Controle de investimentos'!$C$31:$C$36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0-4E53-8E7C-954032C4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314324</xdr:colOff>
      <xdr:row>0</xdr:row>
      <xdr:rowOff>0</xdr:rowOff>
    </xdr:from>
    <xdr:to>
      <xdr:col>3</xdr:col>
      <xdr:colOff>1314449</xdr:colOff>
      <xdr:row>5</xdr:row>
      <xdr:rowOff>19050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EF60A28-ABD0-DEFC-F5BE-53B78F5A6488}"/>
            </a:ext>
          </a:extLst>
        </xdr:cNvPr>
        <xdr:cNvSpPr/>
      </xdr:nvSpPr>
      <xdr:spPr>
        <a:xfrm>
          <a:off x="314324" y="0"/>
          <a:ext cx="4467225" cy="97155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Controle</a:t>
          </a:r>
          <a:r>
            <a:rPr lang="pt-BR" sz="2400" b="1" baseline="0"/>
            <a:t> de investimentos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304800</xdr:colOff>
      <xdr:row>37</xdr:row>
      <xdr:rowOff>195262</xdr:rowOff>
    </xdr:from>
    <xdr:to>
      <xdr:col>4</xdr:col>
      <xdr:colOff>9525</xdr:colOff>
      <xdr:row>52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8CAEB7-5507-2A05-F8BE-81BEE69B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CA77-5EE8-44E7-BD7E-0953C96C4828}">
  <dimension ref="A1:XFD64"/>
  <sheetViews>
    <sheetView showGridLines="0" tabSelected="1" workbookViewId="0">
      <selection activeCell="E23" sqref="E23"/>
    </sheetView>
  </sheetViews>
  <sheetFormatPr defaultColWidth="0" defaultRowHeight="15" x14ac:dyDescent="0.25"/>
  <cols>
    <col min="1" max="1" width="4.7109375" customWidth="1"/>
    <col min="2" max="2" width="28.28515625" bestFit="1" customWidth="1"/>
    <col min="3" max="3" width="19" bestFit="1" customWidth="1"/>
    <col min="4" max="4" width="19.85546875" customWidth="1"/>
    <col min="5" max="5" width="25.28515625" bestFit="1" customWidth="1"/>
    <col min="6" max="6" width="17.140625" customWidth="1"/>
    <col min="7" max="16383" width="9.140625" hidden="1"/>
    <col min="16384" max="16384" width="4.28515625" hidden="1" customWidth="1"/>
  </cols>
  <sheetData>
    <row r="1" spans="2:4" customFormat="1" x14ac:dyDescent="0.25"/>
    <row r="2" spans="2:4" customFormat="1" x14ac:dyDescent="0.25"/>
    <row r="3" spans="2:4" customFormat="1" x14ac:dyDescent="0.25"/>
    <row r="4" spans="2:4" customFormat="1" x14ac:dyDescent="0.25"/>
    <row r="5" spans="2:4" customFormat="1" x14ac:dyDescent="0.25"/>
    <row r="6" spans="2:4" customFormat="1" ht="15.75" customHeight="1" thickBot="1" x14ac:dyDescent="0.3"/>
    <row r="7" spans="2:4" customFormat="1" ht="27" thickTop="1" x14ac:dyDescent="0.4">
      <c r="B7" s="15" t="s">
        <v>12</v>
      </c>
      <c r="C7" s="16"/>
      <c r="D7" s="17"/>
    </row>
    <row r="8" spans="2:4" customFormat="1" ht="15.75" customHeight="1" x14ac:dyDescent="0.25">
      <c r="B8" s="21" t="s">
        <v>13</v>
      </c>
      <c r="C8" s="22"/>
      <c r="D8" s="8">
        <v>4200</v>
      </c>
    </row>
    <row r="9" spans="2:4" customFormat="1" ht="15.75" customHeight="1" x14ac:dyDescent="0.25">
      <c r="B9" s="23" t="s">
        <v>14</v>
      </c>
      <c r="C9" s="24"/>
      <c r="D9" s="3">
        <v>8.8999999999999999E-3</v>
      </c>
    </row>
    <row r="10" spans="2:4" customFormat="1" ht="15.75" customHeight="1" thickBot="1" x14ac:dyDescent="0.3">
      <c r="B10" s="25" t="s">
        <v>31</v>
      </c>
      <c r="C10" s="26"/>
      <c r="D10" s="7">
        <f>D8*0.3</f>
        <v>1260</v>
      </c>
    </row>
    <row r="11" spans="2:4" customFormat="1" ht="16.5" thickTop="1" thickBot="1" x14ac:dyDescent="0.3"/>
    <row r="12" spans="2:4" customFormat="1" ht="27" thickTop="1" x14ac:dyDescent="0.4">
      <c r="B12" s="18" t="s">
        <v>5</v>
      </c>
      <c r="C12" s="19"/>
      <c r="D12" s="20"/>
    </row>
    <row r="13" spans="2:4" customFormat="1" ht="15.75" x14ac:dyDescent="0.25">
      <c r="B13" s="27" t="s">
        <v>4</v>
      </c>
      <c r="C13" s="28"/>
      <c r="D13" s="29">
        <v>200</v>
      </c>
    </row>
    <row r="14" spans="2:4" customFormat="1" ht="15.75" x14ac:dyDescent="0.25">
      <c r="B14" s="30" t="s">
        <v>0</v>
      </c>
      <c r="C14" s="31"/>
      <c r="D14" s="32">
        <v>5</v>
      </c>
    </row>
    <row r="15" spans="2:4" customFormat="1" ht="15.75" x14ac:dyDescent="0.25">
      <c r="B15" s="30" t="s">
        <v>1</v>
      </c>
      <c r="C15" s="31"/>
      <c r="D15" s="33">
        <v>1.0789999999999999E-2</v>
      </c>
    </row>
    <row r="16" spans="2:4" customFormat="1" ht="15.75" x14ac:dyDescent="0.25">
      <c r="B16" s="34" t="s">
        <v>2</v>
      </c>
      <c r="C16" s="35"/>
      <c r="D16" s="36">
        <f>FV(D15,D14*12,-D13)</f>
        <v>16755.382799697527</v>
      </c>
    </row>
    <row r="17" spans="1:5" customFormat="1" ht="16.5" thickBot="1" x14ac:dyDescent="0.3">
      <c r="B17" s="37" t="s">
        <v>3</v>
      </c>
      <c r="C17" s="38"/>
      <c r="D17" s="39">
        <f>D16*Rendimento_carteira</f>
        <v>149.122906917308</v>
      </c>
    </row>
    <row r="18" spans="1:5" customFormat="1" ht="16.5" thickTop="1" thickBot="1" x14ac:dyDescent="0.3"/>
    <row r="19" spans="1:5" customFormat="1" ht="27" thickTop="1" x14ac:dyDescent="0.4">
      <c r="B19" s="4" t="s">
        <v>11</v>
      </c>
      <c r="C19" s="5"/>
      <c r="D19" s="6" t="s">
        <v>15</v>
      </c>
      <c r="E19" s="2"/>
    </row>
    <row r="20" spans="1:5" customFormat="1" ht="15.75" x14ac:dyDescent="0.25">
      <c r="A20" s="1">
        <v>2</v>
      </c>
      <c r="B20" s="9" t="s">
        <v>6</v>
      </c>
      <c r="C20" s="10">
        <f>FV($D$15,A20*12,-$D$13)</f>
        <v>5445.5254595290435</v>
      </c>
      <c r="D20" s="11">
        <f>C20*Rendimento_carteira</f>
        <v>48.465176589808486</v>
      </c>
    </row>
    <row r="21" spans="1:5" customFormat="1" ht="15.75" x14ac:dyDescent="0.25">
      <c r="A21" s="1">
        <v>5</v>
      </c>
      <c r="B21" s="9" t="s">
        <v>7</v>
      </c>
      <c r="C21" s="10">
        <f>FV($D$15,A21*12,-$D$13)</f>
        <v>16755.382799697527</v>
      </c>
      <c r="D21" s="11">
        <f>C21*Rendimento_carteira</f>
        <v>149.122906917308</v>
      </c>
    </row>
    <row r="22" spans="1:5" customFormat="1" ht="15.75" x14ac:dyDescent="0.25">
      <c r="A22" s="1">
        <v>10</v>
      </c>
      <c r="B22" s="9" t="s">
        <v>8</v>
      </c>
      <c r="C22" s="10">
        <f>FV($D$15,A22*12,-$D$13)</f>
        <v>48656.842506034438</v>
      </c>
      <c r="D22" s="11">
        <f>C22*Rendimento_carteira</f>
        <v>433.04589830370651</v>
      </c>
    </row>
    <row r="23" spans="1:5" customFormat="1" ht="15.75" x14ac:dyDescent="0.25">
      <c r="A23" s="1">
        <v>20</v>
      </c>
      <c r="B23" s="9" t="s">
        <v>9</v>
      </c>
      <c r="C23" s="10">
        <f>FV($D$15,A23*12,-$D$13)</f>
        <v>225039.68001941612</v>
      </c>
      <c r="D23" s="11">
        <f>C23*Rendimento_carteira</f>
        <v>2002.8531521728034</v>
      </c>
    </row>
    <row r="24" spans="1:5" customFormat="1" ht="16.5" thickBot="1" x14ac:dyDescent="0.3">
      <c r="A24" s="1">
        <v>30</v>
      </c>
      <c r="B24" s="12" t="s">
        <v>10</v>
      </c>
      <c r="C24" s="13">
        <f>FV($D$15,A24*12,-$D$13)</f>
        <v>864433.93100094295</v>
      </c>
      <c r="D24" s="14">
        <f>C24*Rendimento_carteira</f>
        <v>7693.4619859083923</v>
      </c>
    </row>
    <row r="25" spans="1:5" customFormat="1" ht="15.75" thickTop="1" x14ac:dyDescent="0.25"/>
    <row r="26" spans="1:5" customFormat="1" x14ac:dyDescent="0.25"/>
    <row r="27" spans="1:5" customFormat="1" ht="15.75" x14ac:dyDescent="0.25">
      <c r="B27" s="40" t="s">
        <v>16</v>
      </c>
      <c r="C27" s="41" t="s">
        <v>17</v>
      </c>
      <c r="D27" s="41"/>
    </row>
    <row r="28" spans="1:5" customFormat="1" x14ac:dyDescent="0.25">
      <c r="B28" s="43" t="s">
        <v>20</v>
      </c>
      <c r="C28" s="44">
        <f>Aporte</f>
        <v>200</v>
      </c>
      <c r="D28" s="42"/>
    </row>
    <row r="29" spans="1:5" customFormat="1" ht="15.75" thickBot="1" x14ac:dyDescent="0.3"/>
    <row r="30" spans="1:5" customFormat="1" ht="15.75" thickTop="1" x14ac:dyDescent="0.25">
      <c r="B30" s="45" t="s">
        <v>21</v>
      </c>
      <c r="C30" s="46" t="s">
        <v>22</v>
      </c>
      <c r="D30" s="47" t="s">
        <v>23</v>
      </c>
    </row>
    <row r="31" spans="1:5" customFormat="1" x14ac:dyDescent="0.25">
      <c r="B31" s="48" t="s">
        <v>24</v>
      </c>
      <c r="C31" s="49">
        <f>VLOOKUP($C$27&amp;"-"&amp;$B31,Apoio!A4:D25,4,0)</f>
        <v>0.5</v>
      </c>
      <c r="D31" s="50">
        <f>$C$28*C31</f>
        <v>100</v>
      </c>
    </row>
    <row r="32" spans="1:5" customFormat="1" x14ac:dyDescent="0.25">
      <c r="B32" s="48" t="s">
        <v>25</v>
      </c>
      <c r="C32" s="49">
        <f>VLOOKUP($C$27&amp;"-"&amp;$B32,Apoio!A5:D26,4,0)</f>
        <v>0.1</v>
      </c>
      <c r="D32" s="50">
        <f t="shared" ref="D32:D36" si="0">$C$28*C32</f>
        <v>20</v>
      </c>
    </row>
    <row r="33" spans="2:4" customFormat="1" x14ac:dyDescent="0.25">
      <c r="B33" s="48" t="s">
        <v>26</v>
      </c>
      <c r="C33" s="49">
        <f>VLOOKUP($C$27&amp;"-"&amp;$B33,Apoio!A6:D27,4,0)</f>
        <v>0.05</v>
      </c>
      <c r="D33" s="50">
        <f t="shared" si="0"/>
        <v>10</v>
      </c>
    </row>
    <row r="34" spans="2:4" customFormat="1" x14ac:dyDescent="0.25">
      <c r="B34" s="48" t="s">
        <v>27</v>
      </c>
      <c r="C34" s="49">
        <f>VLOOKUP($C$27&amp;"-"&amp;$B34,Apoio!A7:D28,4,0)</f>
        <v>0.05</v>
      </c>
      <c r="D34" s="50">
        <f t="shared" si="0"/>
        <v>10</v>
      </c>
    </row>
    <row r="35" spans="2:4" customFormat="1" x14ac:dyDescent="0.25">
      <c r="B35" s="48" t="s">
        <v>28</v>
      </c>
      <c r="C35" s="49">
        <f>VLOOKUP($C$27&amp;"-"&amp;$B35,Apoio!A8:D29,4,0)</f>
        <v>0.2</v>
      </c>
      <c r="D35" s="50">
        <f t="shared" si="0"/>
        <v>40</v>
      </c>
    </row>
    <row r="36" spans="2:4" customFormat="1" x14ac:dyDescent="0.25">
      <c r="B36" s="48" t="s">
        <v>29</v>
      </c>
      <c r="C36" s="49">
        <f>VLOOKUP($C$27&amp;"-"&amp;$B36,Apoio!A9:D30,4,0)</f>
        <v>0.1</v>
      </c>
      <c r="D36" s="50">
        <f t="shared" si="0"/>
        <v>20</v>
      </c>
    </row>
    <row r="37" spans="2:4" customFormat="1" ht="15.75" thickBot="1" x14ac:dyDescent="0.3">
      <c r="B37" s="51"/>
      <c r="C37" s="52"/>
      <c r="D37" s="53">
        <f>SUM(D31:D36)</f>
        <v>200</v>
      </c>
    </row>
    <row r="38" spans="2:4" customFormat="1" ht="15.75" thickTop="1" x14ac:dyDescent="0.25"/>
    <row r="39" spans="2:4" customFormat="1" x14ac:dyDescent="0.25"/>
    <row r="40" spans="2:4" customFormat="1" x14ac:dyDescent="0.25"/>
    <row r="41" spans="2:4" customFormat="1" x14ac:dyDescent="0.25"/>
    <row r="42" spans="2:4" customFormat="1" x14ac:dyDescent="0.25"/>
    <row r="43" spans="2:4" customFormat="1" x14ac:dyDescent="0.25"/>
    <row r="44" spans="2:4" customFormat="1" x14ac:dyDescent="0.25"/>
    <row r="45" spans="2:4" customFormat="1" x14ac:dyDescent="0.25"/>
    <row r="46" spans="2:4" customFormat="1" x14ac:dyDescent="0.25"/>
    <row r="47" spans="2:4" customFormat="1" x14ac:dyDescent="0.25"/>
    <row r="48" spans="2: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1">
    <mergeCell ref="B17:C17"/>
    <mergeCell ref="B16:C16"/>
    <mergeCell ref="B15:C15"/>
    <mergeCell ref="B14:C14"/>
    <mergeCell ref="B13:C13"/>
    <mergeCell ref="B19:C19"/>
    <mergeCell ref="B10:C10"/>
    <mergeCell ref="B9:C9"/>
    <mergeCell ref="B8:C8"/>
    <mergeCell ref="B7:D7"/>
    <mergeCell ref="B12:D12"/>
  </mergeCells>
  <dataValidations count="1">
    <dataValidation type="list" allowBlank="1" showInputMessage="1" showErrorMessage="1" sqref="C27" xr:uid="{1208B28C-4096-43AE-85C7-7561EAA06445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37EB-FD72-4092-AFAF-1CC2D83D9416}">
  <dimension ref="A3:D25"/>
  <sheetViews>
    <sheetView workbookViewId="0">
      <selection activeCell="F21" sqref="F21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6.85546875" bestFit="1" customWidth="1"/>
    <col min="4" max="4" width="19" bestFit="1" customWidth="1"/>
  </cols>
  <sheetData>
    <row r="3" spans="1:4" x14ac:dyDescent="0.25">
      <c r="A3" t="s">
        <v>30</v>
      </c>
      <c r="B3" t="s">
        <v>16</v>
      </c>
      <c r="C3" s="54" t="s">
        <v>21</v>
      </c>
      <c r="D3" s="54" t="s">
        <v>22</v>
      </c>
    </row>
    <row r="4" spans="1:4" x14ac:dyDescent="0.25">
      <c r="A4" t="str">
        <f>B4&amp;"-"&amp;C4</f>
        <v>Conservador-Papel</v>
      </c>
      <c r="B4" t="s">
        <v>19</v>
      </c>
      <c r="C4" s="54" t="s">
        <v>24</v>
      </c>
      <c r="D4" s="55">
        <v>0.3</v>
      </c>
    </row>
    <row r="5" spans="1:4" x14ac:dyDescent="0.25">
      <c r="A5" t="str">
        <f t="shared" ref="A5:A9" si="0">B5&amp;"-"&amp;C5</f>
        <v>Conservador-Tijolo</v>
      </c>
      <c r="B5" t="s">
        <v>19</v>
      </c>
      <c r="C5" s="54" t="s">
        <v>25</v>
      </c>
      <c r="D5" s="55">
        <v>0.5</v>
      </c>
    </row>
    <row r="6" spans="1:4" x14ac:dyDescent="0.25">
      <c r="A6" t="str">
        <f t="shared" si="0"/>
        <v>Conservador-Híbridos</v>
      </c>
      <c r="B6" t="s">
        <v>19</v>
      </c>
      <c r="C6" s="54" t="s">
        <v>26</v>
      </c>
      <c r="D6" s="55">
        <v>0.1</v>
      </c>
    </row>
    <row r="7" spans="1:4" x14ac:dyDescent="0.25">
      <c r="A7" t="str">
        <f t="shared" si="0"/>
        <v>Conservador-FOFs</v>
      </c>
      <c r="B7" t="s">
        <v>19</v>
      </c>
      <c r="C7" s="54" t="s">
        <v>27</v>
      </c>
      <c r="D7" s="55">
        <v>0.1</v>
      </c>
    </row>
    <row r="8" spans="1:4" x14ac:dyDescent="0.25">
      <c r="A8" t="str">
        <f t="shared" si="0"/>
        <v>Conservador-Desenvolvimento</v>
      </c>
      <c r="B8" t="s">
        <v>19</v>
      </c>
      <c r="C8" s="54" t="s">
        <v>28</v>
      </c>
      <c r="D8" s="55">
        <v>0</v>
      </c>
    </row>
    <row r="9" spans="1:4" x14ac:dyDescent="0.25">
      <c r="A9" t="str">
        <f t="shared" si="0"/>
        <v>Conservador-Hotelarias</v>
      </c>
      <c r="B9" t="s">
        <v>19</v>
      </c>
      <c r="C9" s="54" t="s">
        <v>29</v>
      </c>
      <c r="D9" s="55">
        <v>0</v>
      </c>
    </row>
    <row r="10" spans="1:4" x14ac:dyDescent="0.25">
      <c r="C10" s="56"/>
      <c r="D10" s="56"/>
    </row>
    <row r="11" spans="1:4" x14ac:dyDescent="0.25">
      <c r="B11" t="s">
        <v>16</v>
      </c>
      <c r="C11" s="54" t="s">
        <v>21</v>
      </c>
      <c r="D11" s="54" t="s">
        <v>22</v>
      </c>
    </row>
    <row r="12" spans="1:4" x14ac:dyDescent="0.25">
      <c r="A12" t="str">
        <f t="shared" ref="A12:A17" si="1">B12&amp;"-"&amp;C12</f>
        <v>Moderado-Papel</v>
      </c>
      <c r="B12" t="s">
        <v>18</v>
      </c>
      <c r="C12" s="54" t="s">
        <v>24</v>
      </c>
      <c r="D12" s="55">
        <v>0.32</v>
      </c>
    </row>
    <row r="13" spans="1:4" x14ac:dyDescent="0.25">
      <c r="A13" t="str">
        <f t="shared" si="1"/>
        <v>Moderado-Tijolo</v>
      </c>
      <c r="B13" t="s">
        <v>18</v>
      </c>
      <c r="C13" s="54" t="s">
        <v>25</v>
      </c>
      <c r="D13" s="55">
        <v>0.4</v>
      </c>
    </row>
    <row r="14" spans="1:4" x14ac:dyDescent="0.25">
      <c r="A14" t="str">
        <f t="shared" si="1"/>
        <v>Moderado-Híbridos</v>
      </c>
      <c r="B14" t="s">
        <v>18</v>
      </c>
      <c r="C14" s="54" t="s">
        <v>26</v>
      </c>
      <c r="D14" s="55">
        <v>0.08</v>
      </c>
    </row>
    <row r="15" spans="1:4" x14ac:dyDescent="0.25">
      <c r="A15" t="str">
        <f t="shared" si="1"/>
        <v>Moderado-FOFs</v>
      </c>
      <c r="B15" t="s">
        <v>18</v>
      </c>
      <c r="C15" s="54" t="s">
        <v>27</v>
      </c>
      <c r="D15" s="55">
        <v>0.1</v>
      </c>
    </row>
    <row r="16" spans="1:4" x14ac:dyDescent="0.25">
      <c r="A16" t="str">
        <f t="shared" si="1"/>
        <v>Moderado-Desenvolvimento</v>
      </c>
      <c r="B16" t="s">
        <v>18</v>
      </c>
      <c r="C16" s="54" t="s">
        <v>28</v>
      </c>
      <c r="D16" s="55">
        <v>0.05</v>
      </c>
    </row>
    <row r="17" spans="1:4" x14ac:dyDescent="0.25">
      <c r="A17" t="str">
        <f t="shared" si="1"/>
        <v>Moderado-Hotelarias</v>
      </c>
      <c r="B17" t="s">
        <v>18</v>
      </c>
      <c r="C17" s="54" t="s">
        <v>29</v>
      </c>
      <c r="D17" s="55">
        <v>0.05</v>
      </c>
    </row>
    <row r="18" spans="1:4" x14ac:dyDescent="0.25">
      <c r="C18" s="56"/>
      <c r="D18" s="56"/>
    </row>
    <row r="19" spans="1:4" x14ac:dyDescent="0.25">
      <c r="B19" t="s">
        <v>16</v>
      </c>
      <c r="C19" s="54" t="s">
        <v>21</v>
      </c>
      <c r="D19" s="54" t="s">
        <v>22</v>
      </c>
    </row>
    <row r="20" spans="1:4" x14ac:dyDescent="0.25">
      <c r="A20" t="str">
        <f t="shared" ref="A20:A25" si="2">B20&amp;"-"&amp;C20</f>
        <v>Agressivo-Papel</v>
      </c>
      <c r="B20" t="s">
        <v>17</v>
      </c>
      <c r="C20" s="54" t="s">
        <v>24</v>
      </c>
      <c r="D20" s="55">
        <v>0.5</v>
      </c>
    </row>
    <row r="21" spans="1:4" x14ac:dyDescent="0.25">
      <c r="A21" t="str">
        <f t="shared" si="2"/>
        <v>Agressivo-Tijolo</v>
      </c>
      <c r="B21" t="s">
        <v>17</v>
      </c>
      <c r="C21" s="54" t="s">
        <v>25</v>
      </c>
      <c r="D21" s="55">
        <v>0.1</v>
      </c>
    </row>
    <row r="22" spans="1:4" x14ac:dyDescent="0.25">
      <c r="A22" t="str">
        <f t="shared" si="2"/>
        <v>Agressivo-Híbridos</v>
      </c>
      <c r="B22" t="s">
        <v>17</v>
      </c>
      <c r="C22" s="54" t="s">
        <v>26</v>
      </c>
      <c r="D22" s="55">
        <v>0.05</v>
      </c>
    </row>
    <row r="23" spans="1:4" x14ac:dyDescent="0.25">
      <c r="A23" t="str">
        <f t="shared" si="2"/>
        <v>Agressivo-FOFs</v>
      </c>
      <c r="B23" t="s">
        <v>17</v>
      </c>
      <c r="C23" s="54" t="s">
        <v>27</v>
      </c>
      <c r="D23" s="55">
        <v>0.05</v>
      </c>
    </row>
    <row r="24" spans="1:4" x14ac:dyDescent="0.25">
      <c r="A24" t="str">
        <f t="shared" si="2"/>
        <v>Agressivo-Desenvolvimento</v>
      </c>
      <c r="B24" t="s">
        <v>17</v>
      </c>
      <c r="C24" s="54" t="s">
        <v>28</v>
      </c>
      <c r="D24" s="55">
        <v>0.2</v>
      </c>
    </row>
    <row r="25" spans="1:4" x14ac:dyDescent="0.25">
      <c r="A25" t="str">
        <f t="shared" si="2"/>
        <v>Agressivo-Hotelarias</v>
      </c>
      <c r="B25" t="s">
        <v>17</v>
      </c>
      <c r="C25" s="54" t="s">
        <v>29</v>
      </c>
      <c r="D25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Controle de investimentos</vt:lpstr>
      <vt:lpstr>Apoio</vt:lpstr>
      <vt:lpstr>Aporte</vt:lpstr>
      <vt:lpstr>Patrimonio</vt:lpstr>
      <vt:lpstr>Qtd_anos</vt:lpstr>
      <vt:lpstr>Rendimento_carteira</vt:lpstr>
      <vt:lpstr>Salário</vt:lpstr>
      <vt:lpstr>Sugestão_de_investimentos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Resende</dc:creator>
  <cp:lastModifiedBy>Victor Resende</cp:lastModifiedBy>
  <dcterms:created xsi:type="dcterms:W3CDTF">2025-06-29T22:23:06Z</dcterms:created>
  <dcterms:modified xsi:type="dcterms:W3CDTF">2025-06-29T23:43:39Z</dcterms:modified>
</cp:coreProperties>
</file>