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CA20D2EB-AC70-4A5A-A93C-4C4EAAE2DF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0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9" i="1"/>
  <c r="I126" i="1"/>
  <c r="I111" i="1"/>
  <c r="I110" i="1"/>
  <c r="I109" i="1"/>
  <c r="I107" i="1"/>
  <c r="I106" i="1"/>
  <c r="I104" i="1"/>
  <c r="I98" i="1"/>
  <c r="I97" i="1"/>
  <c r="I96" i="1"/>
  <c r="I95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5" i="1"/>
  <c r="I2" i="1"/>
</calcChain>
</file>

<file path=xl/sharedStrings.xml><?xml version="1.0" encoding="utf-8"?>
<sst xmlns="http://schemas.openxmlformats.org/spreadsheetml/2006/main" count="205" uniqueCount="205">
  <si>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</si>
  <si>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</si>
  <si>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</si>
  <si>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</si>
  <si>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</si>
  <si>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</si>
  <si>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</si>
  <si>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</si>
  <si>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</si>
  <si>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</si>
  <si>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</si>
  <si>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</si>
  <si>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</si>
  <si>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</si>
  <si>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</si>
  <si>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</si>
  <si>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</si>
  <si>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</si>
  <si>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</si>
  <si>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</si>
  <si>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</si>
  <si>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</si>
  <si>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</si>
  <si>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</si>
  <si>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</si>
  <si>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</si>
  <si>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</si>
  <si>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</si>
  <si>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</si>
  <si>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</si>
  <si>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</si>
  <si>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</si>
  <si>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</si>
  <si>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</si>
  <si>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</si>
  <si>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</si>
  <si>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</si>
  <si>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</si>
  <si>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</si>
  <si>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</si>
  <si>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</si>
  <si>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</si>
  <si>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</si>
  <si>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</si>
  <si>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</si>
  <si>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</si>
  <si>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</si>
  <si>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</si>
  <si>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</si>
  <si>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</si>
  <si>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</si>
  <si>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</si>
  <si>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</si>
  <si>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</si>
  <si>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</si>
  <si>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</si>
  <si>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</si>
  <si>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</si>
  <si>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</si>
  <si>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</si>
  <si>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</si>
  <si>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</si>
  <si>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</si>
  <si>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</si>
  <si>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</si>
  <si>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</si>
  <si>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</si>
  <si>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</si>
  <si>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</si>
  <si>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</si>
  <si>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</si>
  <si>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</si>
  <si>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</si>
  <si>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</si>
  <si>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</si>
  <si>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</si>
  <si>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</si>
  <si>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</si>
  <si>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</si>
  <si>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</si>
  <si>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</si>
  <si>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</si>
  <si>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</si>
  <si>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</si>
  <si>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</si>
  <si>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</si>
  <si>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</si>
  <si>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</si>
  <si>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</si>
  <si>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</si>
  <si>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</si>
  <si>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</si>
  <si>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</si>
  <si>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</si>
  <si>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</si>
  <si>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</si>
  <si>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</si>
  <si>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</si>
  <si>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</si>
  <si>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</si>
  <si>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</si>
  <si>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</si>
  <si>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</si>
  <si>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</si>
  <si>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</si>
  <si>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</si>
  <si>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</si>
  <si>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</si>
  <si>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</si>
  <si>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</si>
  <si>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</si>
  <si>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</si>
  <si>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</si>
  <si>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</si>
  <si>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</si>
  <si>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</si>
  <si>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</si>
  <si>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</si>
  <si>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</si>
  <si>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</si>
  <si>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</si>
  <si>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</si>
  <si>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</si>
  <si>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</si>
  <si>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</si>
  <si>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</si>
  <si>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</si>
  <si>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</si>
  <si>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</si>
  <si>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</si>
  <si>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</si>
  <si>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</si>
  <si>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</si>
  <si>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</si>
  <si>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</si>
  <si>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</si>
  <si>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</si>
  <si>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</si>
  <si>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</si>
  <si>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</si>
  <si>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</si>
  <si>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</si>
  <si>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</si>
  <si>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</si>
  <si>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</si>
  <si>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</si>
  <si>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</si>
  <si>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</si>
  <si>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</si>
  <si>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</si>
  <si>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</si>
  <si>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</si>
  <si>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</si>
  <si>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</si>
  <si>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</si>
  <si>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</si>
  <si>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</si>
  <si>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</si>
  <si>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</si>
  <si>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</si>
  <si>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</si>
  <si>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</si>
  <si>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</si>
  <si>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</si>
  <si>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</si>
  <si>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</si>
  <si>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</si>
  <si>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</si>
  <si>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</si>
  <si>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</si>
  <si>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</si>
  <si>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</si>
  <si>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</si>
  <si>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</si>
  <si>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</si>
  <si>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</si>
  <si>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</si>
  <si>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</si>
  <si>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</si>
  <si>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</si>
  <si>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</si>
  <si>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</si>
  <si>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</si>
  <si>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</si>
  <si>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</si>
  <si>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</si>
  <si>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</si>
  <si>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</si>
  <si>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</si>
  <si>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</si>
  <si>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</si>
  <si>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</si>
  <si>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</si>
  <si>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</si>
  <si>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</si>
  <si>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</si>
  <si>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nointer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</si>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</sst>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0" fontId="1" fillId="0" borderId="0" xfId="0" applyNumberFormat="1" applyFont="1" applyAlignment="1">
      <alignment vertical="top" wrapText="1"/>
    </xf>
    <xf numFmtId="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89"/>
  <sheetViews>
    <sheetView showGridLines="0" tabSelected="1" topLeftCell="A77" workbookViewId="0">
      <selection activeCell="I87" sqref="I87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6" max="6" width="12.5703125" customWidth="1"/>
    <col min="7" max="7" width="12.42578125" customWidth="1"/>
    <col min="8" max="8" width="13.5703125" customWidth="1"/>
    <col min="9" max="9" width="11.42578125"/>
  </cols>
  <sheetData>
    <row r="1" spans="1:9" x14ac:dyDescent="0.25">
      <c r="A1" t="s">
        <v>198</v>
      </c>
      <c r="B1" t="s">
        <v>195</v>
      </c>
      <c r="C1" t="s">
        <v>203</v>
      </c>
      <c r="D1" t="s">
        <v>196</v>
      </c>
      <c r="E1" t="s">
        <v>197</v>
      </c>
      <c r="F1" t="s">
        <v>200</v>
      </c>
      <c r="G1" t="s">
        <v>201</v>
      </c>
      <c r="H1" t="s">
        <v>202</v>
      </c>
      <c r="I1" t="s">
        <v>204</v>
      </c>
    </row>
    <row r="2" spans="1:9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0.89137380191693305</v>
      </c>
      <c r="E2" s="1">
        <v>0.24230190228547999</v>
      </c>
      <c r="F2" s="1">
        <v>0.31072008740529899</v>
      </c>
      <c r="G2" s="4">
        <v>0.25150787394357199</v>
      </c>
      <c r="H2" s="1">
        <v>0.13257759784075601</v>
      </c>
      <c r="I2">
        <f>18/72</f>
        <v>0.25</v>
      </c>
    </row>
    <row r="3" spans="1:9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0.95340431767119305</v>
      </c>
      <c r="E3" s="1">
        <v>8.5018309186435298E-2</v>
      </c>
      <c r="F3" s="1">
        <v>0.296043992120814</v>
      </c>
      <c r="G3" s="4">
        <v>3.3850635327206099E-2</v>
      </c>
      <c r="H3" s="1">
        <v>0.17111986581893401</v>
      </c>
      <c r="I3">
        <v>0</v>
      </c>
    </row>
    <row r="4" spans="1:9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0.97004991680532504</v>
      </c>
      <c r="E4" s="1">
        <v>7.9518072289156597E-2</v>
      </c>
      <c r="F4" s="1">
        <v>0.28073627059646999</v>
      </c>
      <c r="G4" s="4">
        <v>8.5009719271280704E-2</v>
      </c>
      <c r="H4" s="1">
        <v>0.16288329189637199</v>
      </c>
      <c r="I4">
        <v>0</v>
      </c>
    </row>
    <row r="5" spans="1:9" ht="16.350000000000001" customHeight="1" x14ac:dyDescent="0.25">
      <c r="A5" s="2" t="s">
        <v>199</v>
      </c>
      <c r="B5" s="1">
        <v>0.22271172385197499</v>
      </c>
      <c r="C5" s="1">
        <v>0.83157522957381702</v>
      </c>
      <c r="D5" s="1">
        <v>0.99422316813621203</v>
      </c>
      <c r="E5" s="1">
        <v>0.15643689014793799</v>
      </c>
      <c r="F5" s="1">
        <v>0.26573027884316403</v>
      </c>
      <c r="G5" s="4">
        <v>0.82482710659506198</v>
      </c>
      <c r="H5" s="1">
        <v>0.13663762655992501</v>
      </c>
      <c r="I5">
        <f>111/126</f>
        <v>0.88095238095238093</v>
      </c>
    </row>
    <row r="6" spans="1:9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0.97947280715043195</v>
      </c>
      <c r="E6" s="1">
        <v>0.14559353308145201</v>
      </c>
      <c r="F6" s="1">
        <v>0.25954943798818803</v>
      </c>
      <c r="G6" s="4">
        <v>3.0715396578538098E-2</v>
      </c>
      <c r="H6" s="1">
        <v>9.9468899090827304E-2</v>
      </c>
      <c r="I6">
        <v>0</v>
      </c>
    </row>
    <row r="7" spans="1:9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0.97873036649214695</v>
      </c>
      <c r="E7" s="1">
        <v>0.134120813397129</v>
      </c>
      <c r="F7" s="1">
        <v>0.24783587866845</v>
      </c>
      <c r="G7" s="5">
        <v>0</v>
      </c>
      <c r="H7" s="1">
        <v>0.18791252750183299</v>
      </c>
      <c r="I7">
        <v>0</v>
      </c>
    </row>
    <row r="8" spans="1:9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0.95536932990508805</v>
      </c>
      <c r="E8" s="1">
        <v>0.43656174334140402</v>
      </c>
      <c r="F8" s="1">
        <v>0.30361621867161698</v>
      </c>
      <c r="G8" s="4">
        <v>3.0776070740502901E-2</v>
      </c>
      <c r="H8" s="1">
        <v>0.133088392998685</v>
      </c>
      <c r="I8">
        <v>0</v>
      </c>
    </row>
    <row r="9" spans="1:9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0.74281143252475501</v>
      </c>
      <c r="E9" s="1">
        <v>7.3852295409181604E-2</v>
      </c>
      <c r="F9" s="1">
        <v>0.32902798476569001</v>
      </c>
      <c r="G9" s="4">
        <v>0.40260000000000001</v>
      </c>
      <c r="H9" s="1">
        <v>8.3280557314756198E-2</v>
      </c>
      <c r="I9">
        <f>11/50</f>
        <v>0.22</v>
      </c>
    </row>
    <row r="10" spans="1:9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0.96857855361596001</v>
      </c>
      <c r="E10" s="1">
        <v>0.172156975078774</v>
      </c>
      <c r="F10" s="1">
        <v>0.323299543449663</v>
      </c>
      <c r="G10" s="5">
        <v>0</v>
      </c>
      <c r="H10" s="1">
        <v>6.8205128205128196E-2</v>
      </c>
      <c r="I10">
        <f>7/40</f>
        <v>0.17499999999999999</v>
      </c>
    </row>
    <row r="11" spans="1:9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0.99236058059587495</v>
      </c>
      <c r="E11" s="1">
        <v>8.6602870813397098E-2</v>
      </c>
      <c r="F11" s="1">
        <v>0.31691739994322998</v>
      </c>
      <c r="G11" s="4">
        <v>0.54569010191742995</v>
      </c>
      <c r="H11" s="1">
        <v>9.1081593927893695E-2</v>
      </c>
      <c r="I11">
        <f>5/25</f>
        <v>0.2</v>
      </c>
    </row>
    <row r="12" spans="1:9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0.98177193726155099</v>
      </c>
      <c r="E12" s="1">
        <v>0.105577689243028</v>
      </c>
      <c r="F12" s="1">
        <v>0.36240991386887</v>
      </c>
      <c r="G12" s="4">
        <v>0.47180461043414001</v>
      </c>
      <c r="H12" s="1">
        <v>0.18208177501365699</v>
      </c>
      <c r="I12">
        <f>12/43</f>
        <v>0.27906976744186046</v>
      </c>
    </row>
    <row r="13" spans="1:9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0.97453735912063399</v>
      </c>
      <c r="E13" s="1">
        <v>9.3725387240745597E-2</v>
      </c>
      <c r="F13" s="1">
        <v>0.28267844687282001</v>
      </c>
      <c r="G13" s="4">
        <v>0.72051274859050196</v>
      </c>
      <c r="H13" s="1">
        <v>0.109087287535411</v>
      </c>
      <c r="I13">
        <f>17/56</f>
        <v>0.30357142857142855</v>
      </c>
    </row>
    <row r="14" spans="1:9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0.92921731396383001</v>
      </c>
      <c r="E14" s="1">
        <v>0.22200176366843</v>
      </c>
      <c r="F14" s="1">
        <v>0.27098805775057899</v>
      </c>
      <c r="G14" s="5">
        <v>0</v>
      </c>
      <c r="H14" s="1">
        <v>5.3564373200880498E-2</v>
      </c>
      <c r="I14">
        <f>7/35</f>
        <v>0.2</v>
      </c>
    </row>
    <row r="15" spans="1:9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0.98568198944988705</v>
      </c>
      <c r="E15" s="1">
        <v>0.19751968860324101</v>
      </c>
      <c r="F15" s="1">
        <v>0.39055411703780402</v>
      </c>
      <c r="G15" s="4">
        <v>0.208527918781726</v>
      </c>
      <c r="H15" s="1">
        <v>0.25011276942085497</v>
      </c>
      <c r="I15">
        <f>36/126</f>
        <v>0.2857142857142857</v>
      </c>
    </row>
    <row r="16" spans="1:9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0.87171074217468303</v>
      </c>
      <c r="E16" s="1">
        <v>7.2749691738594302E-2</v>
      </c>
      <c r="F16" s="1">
        <v>0.31253481894150398</v>
      </c>
      <c r="G16" s="4">
        <v>0.231871838111298</v>
      </c>
      <c r="H16" s="1">
        <v>0.18414763674986701</v>
      </c>
      <c r="I16">
        <v>0</v>
      </c>
    </row>
    <row r="17" spans="1:9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0.97384688540180697</v>
      </c>
      <c r="E17" s="1">
        <v>0.103620474406991</v>
      </c>
      <c r="F17" s="1">
        <v>0.307700216554534</v>
      </c>
      <c r="G17" s="4">
        <v>0.56262449911937296</v>
      </c>
      <c r="H17" s="1">
        <v>0.19690000975990599</v>
      </c>
      <c r="I17">
        <f>29/154</f>
        <v>0.18831168831168832</v>
      </c>
    </row>
    <row r="18" spans="1:9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0.97358097339708205</v>
      </c>
      <c r="E18" s="1">
        <v>0.18501284811445201</v>
      </c>
      <c r="F18" s="1">
        <v>0.31759587495971597</v>
      </c>
      <c r="G18" s="4">
        <v>0.68208282983631796</v>
      </c>
      <c r="H18" s="1">
        <v>7.1005211704193202E-2</v>
      </c>
      <c r="I18">
        <f>20/90</f>
        <v>0.22222222222222221</v>
      </c>
    </row>
    <row r="19" spans="1:9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0.86618539443398201</v>
      </c>
      <c r="E19" s="1">
        <v>0.15213675213675201</v>
      </c>
      <c r="F19" s="1">
        <v>0.42143941484957198</v>
      </c>
      <c r="G19" s="4">
        <v>0.153810931190942</v>
      </c>
      <c r="H19" s="1">
        <v>0.24453534031413601</v>
      </c>
      <c r="I19">
        <f>29/98</f>
        <v>0.29591836734693877</v>
      </c>
    </row>
    <row r="20" spans="1:9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0.91039307128581004</v>
      </c>
      <c r="E20" s="1">
        <v>6.8434559452523497E-2</v>
      </c>
      <c r="F20" s="1">
        <v>0.26561020786169998</v>
      </c>
      <c r="G20" s="4">
        <v>0.546095170741564</v>
      </c>
      <c r="H20" s="1">
        <v>0.123212685549538</v>
      </c>
      <c r="I20">
        <f>26/117</f>
        <v>0.22222222222222221</v>
      </c>
    </row>
    <row r="21" spans="1:9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0.994293168106962</v>
      </c>
      <c r="E21" s="1">
        <v>0.16666666666666699</v>
      </c>
      <c r="F21" s="1">
        <v>0.27357609710550901</v>
      </c>
      <c r="G21" s="4">
        <v>0.78627114164904899</v>
      </c>
      <c r="H21" s="1">
        <v>4.1658450009860001E-2</v>
      </c>
      <c r="I21">
        <f>7/35</f>
        <v>0.2</v>
      </c>
    </row>
    <row r="22" spans="1:9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0.98242262132212499</v>
      </c>
      <c r="E22" s="1">
        <v>0.151943462897526</v>
      </c>
      <c r="F22" s="1">
        <v>0.38627889634600998</v>
      </c>
      <c r="G22" s="4">
        <v>0.37798619713325099</v>
      </c>
      <c r="H22" s="1">
        <v>0.26097457025145598</v>
      </c>
      <c r="I22">
        <f>5/25</f>
        <v>0.2</v>
      </c>
    </row>
    <row r="23" spans="1:9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0.985026423957722</v>
      </c>
      <c r="E23" s="1">
        <v>0.12338142804291501</v>
      </c>
      <c r="F23" s="1">
        <v>0.29106861642294701</v>
      </c>
      <c r="G23" s="4">
        <v>4.2409943606859297E-2</v>
      </c>
      <c r="H23" s="1">
        <v>8.9949342301306898E-2</v>
      </c>
      <c r="I23">
        <v>0</v>
      </c>
    </row>
    <row r="24" spans="1:9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0.98380455668405198</v>
      </c>
      <c r="E24" s="1">
        <v>0.16773002014774999</v>
      </c>
      <c r="F24" s="1">
        <v>0.24659279072729601</v>
      </c>
      <c r="G24" s="5">
        <v>0</v>
      </c>
      <c r="H24" s="1">
        <v>4.24699524078406E-2</v>
      </c>
      <c r="I24">
        <f>17/56</f>
        <v>0.30357142857142855</v>
      </c>
    </row>
    <row r="25" spans="1:9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0.95740365111561898</v>
      </c>
      <c r="E25" s="1">
        <v>0.124161073825503</v>
      </c>
      <c r="F25" s="1">
        <v>0.34290767166727598</v>
      </c>
      <c r="G25" s="4">
        <v>0.63675400291120798</v>
      </c>
      <c r="H25" s="1">
        <v>0.14111143439045701</v>
      </c>
      <c r="I25">
        <f>5/25</f>
        <v>0.2</v>
      </c>
    </row>
    <row r="26" spans="1:9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0.69558410536169701</v>
      </c>
      <c r="E26" s="1">
        <v>9.4397845243523501E-2</v>
      </c>
      <c r="F26" s="1">
        <v>0.37760643049960102</v>
      </c>
      <c r="G26" s="4">
        <v>7.4171857121034399E-2</v>
      </c>
      <c r="H26" s="1">
        <v>0.26296043890988402</v>
      </c>
      <c r="I26">
        <f>47/247</f>
        <v>0.19028340080971659</v>
      </c>
    </row>
    <row r="27" spans="1:9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0.96507936507936498</v>
      </c>
      <c r="E27" s="1">
        <v>0.130971725706857</v>
      </c>
      <c r="F27" s="1">
        <v>0.29043396374480102</v>
      </c>
      <c r="G27" s="5">
        <v>0</v>
      </c>
      <c r="H27" s="1">
        <v>4.2378851358866897E-2</v>
      </c>
      <c r="I27">
        <f>11/42</f>
        <v>0.26190476190476192</v>
      </c>
    </row>
    <row r="28" spans="1:9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0.95674728828403999</v>
      </c>
      <c r="E28" s="1">
        <v>7.0020449897750497E-2</v>
      </c>
      <c r="F28" s="1">
        <v>0.25060555245015798</v>
      </c>
      <c r="G28" s="4">
        <v>0.60575218998430302</v>
      </c>
      <c r="H28" s="1">
        <v>0.119175468617848</v>
      </c>
      <c r="I28">
        <f>18/81</f>
        <v>0.22222222222222221</v>
      </c>
    </row>
    <row r="29" spans="1:9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0.81070907499270495</v>
      </c>
      <c r="E29" s="1">
        <v>8.4406247957649796E-2</v>
      </c>
      <c r="F29" s="1">
        <v>0.30664950664950702</v>
      </c>
      <c r="G29" s="4">
        <v>0.79561224723475399</v>
      </c>
      <c r="H29" s="1">
        <v>0.129560260586319</v>
      </c>
      <c r="I29">
        <f>26/132</f>
        <v>0.19696969696969696</v>
      </c>
    </row>
    <row r="30" spans="1:9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0.90777258091052204</v>
      </c>
      <c r="E30" s="1">
        <v>0.116800213675214</v>
      </c>
      <c r="F30" s="1">
        <v>0.318594625025927</v>
      </c>
      <c r="G30" s="4">
        <v>0.89155394921782305</v>
      </c>
      <c r="H30" s="1">
        <v>0.103644798809632</v>
      </c>
      <c r="I30">
        <f>26/121</f>
        <v>0.21487603305785125</v>
      </c>
    </row>
    <row r="31" spans="1:9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0.99607843137254903</v>
      </c>
      <c r="E31" s="1">
        <v>6.5344603381014305E-2</v>
      </c>
      <c r="F31" s="1">
        <v>0.33394833948339497</v>
      </c>
      <c r="G31" s="4">
        <v>0.90917246019286801</v>
      </c>
      <c r="H31" s="1">
        <v>6.5870910698496904E-2</v>
      </c>
      <c r="I31">
        <f>6/30</f>
        <v>0.2</v>
      </c>
    </row>
    <row r="32" spans="1:9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0.97141223556317902</v>
      </c>
      <c r="E32" s="1">
        <v>0.102969218196677</v>
      </c>
      <c r="F32" s="1">
        <v>0.33313289236319898</v>
      </c>
      <c r="G32" s="4">
        <v>0.87856270358306199</v>
      </c>
      <c r="H32" s="1">
        <v>7.5369235199736706E-2</v>
      </c>
      <c r="I32">
        <f>12/42</f>
        <v>0.2857142857142857</v>
      </c>
    </row>
    <row r="33" spans="1:9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0.97993179433368305</v>
      </c>
      <c r="E33" s="1">
        <v>0.12655467614278801</v>
      </c>
      <c r="F33" s="1">
        <v>0.32937213436885898</v>
      </c>
      <c r="G33" s="4">
        <v>0.90241904817620699</v>
      </c>
      <c r="H33" s="1">
        <v>7.1606957367339297E-2</v>
      </c>
      <c r="I33">
        <f>8/36</f>
        <v>0.22222222222222221</v>
      </c>
    </row>
    <row r="34" spans="1:9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0.98267739363629802</v>
      </c>
      <c r="E34" s="1">
        <v>0.248541023000343</v>
      </c>
      <c r="F34" s="1">
        <v>0.32803338549817401</v>
      </c>
      <c r="G34" s="4">
        <v>0.89822289855820103</v>
      </c>
      <c r="H34" s="1">
        <v>0.120518793430196</v>
      </c>
      <c r="I34">
        <f>29/99</f>
        <v>0.29292929292929293</v>
      </c>
    </row>
    <row r="35" spans="1:9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0.996060317891591</v>
      </c>
      <c r="E35" s="1">
        <v>8.1549815498155001E-2</v>
      </c>
      <c r="F35" s="1">
        <v>0.32465996451803703</v>
      </c>
      <c r="G35" s="4">
        <v>0.952297672174647</v>
      </c>
      <c r="H35" s="1">
        <v>5.23491196685811E-2</v>
      </c>
      <c r="I35">
        <f>8/28</f>
        <v>0.2857142857142857</v>
      </c>
    </row>
    <row r="36" spans="1:9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0.612741030021967</v>
      </c>
      <c r="E36" s="1">
        <v>0.115081064773603</v>
      </c>
      <c r="F36" s="1">
        <v>0.33221113918211598</v>
      </c>
      <c r="G36" s="4">
        <v>0.33350138557747599</v>
      </c>
      <c r="H36" s="1">
        <v>0.34521924609141802</v>
      </c>
      <c r="I36">
        <f>72/345</f>
        <v>0.20869565217391303</v>
      </c>
    </row>
    <row r="37" spans="1:9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0.82778331323089804</v>
      </c>
      <c r="E37" s="1">
        <v>0.29250660364242997</v>
      </c>
      <c r="F37" s="1">
        <v>0.39427195808404403</v>
      </c>
      <c r="G37" s="4">
        <v>0.28354221006425301</v>
      </c>
      <c r="H37" s="1">
        <v>0.36526865420245902</v>
      </c>
      <c r="I37">
        <v>0</v>
      </c>
    </row>
    <row r="38" spans="1:9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0.89303766509049398</v>
      </c>
      <c r="E38" s="1">
        <v>0.456702100077781</v>
      </c>
      <c r="F38" s="1">
        <v>0.45904727957837899</v>
      </c>
      <c r="G38" s="4">
        <v>0.31133292383292399</v>
      </c>
      <c r="H38" s="1">
        <v>0.36351763169351298</v>
      </c>
      <c r="I38">
        <f>10/42</f>
        <v>0.23809523809523808</v>
      </c>
    </row>
    <row r="39" spans="1:9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0.88607946651847702</v>
      </c>
      <c r="E39" s="1">
        <v>0.106966601629749</v>
      </c>
      <c r="F39" s="1">
        <v>0.36997694847673002</v>
      </c>
      <c r="G39" s="4">
        <v>0.38586895016786799</v>
      </c>
      <c r="H39" s="1">
        <v>0.263344137500372</v>
      </c>
      <c r="I39">
        <f>18/56</f>
        <v>0.32142857142857145</v>
      </c>
    </row>
    <row r="40" spans="1:9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0.88848101696067405</v>
      </c>
      <c r="E40" s="1">
        <v>9.1516501316055904E-2</v>
      </c>
      <c r="F40" s="1">
        <v>0.38268227741911998</v>
      </c>
      <c r="G40" s="4">
        <v>0.57784338327551799</v>
      </c>
      <c r="H40" s="1">
        <v>0.37521752659298602</v>
      </c>
      <c r="I40">
        <f>23/121</f>
        <v>0.19008264462809918</v>
      </c>
    </row>
    <row r="41" spans="1:9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0.94612794612794604</v>
      </c>
      <c r="E41" s="1">
        <v>0.11623036649214701</v>
      </c>
      <c r="F41" s="1">
        <v>0.38845008416418503</v>
      </c>
      <c r="G41" s="4">
        <v>0.47737159429138398</v>
      </c>
      <c r="H41" s="1">
        <v>0.247115026678248</v>
      </c>
      <c r="I41">
        <f>7/30</f>
        <v>0.23333333333333334</v>
      </c>
    </row>
    <row r="42" spans="1:9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0.78875171467764105</v>
      </c>
      <c r="E42" s="1">
        <v>0.120365667851701</v>
      </c>
      <c r="F42" s="1">
        <v>0.39085439229843599</v>
      </c>
      <c r="G42" s="4">
        <v>0.21440638198029099</v>
      </c>
      <c r="H42" s="1">
        <v>0.29842026367375202</v>
      </c>
      <c r="I42">
        <v>0</v>
      </c>
    </row>
    <row r="43" spans="1:9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0.989984065558844</v>
      </c>
      <c r="E43" s="1">
        <v>5.1952141057934498E-2</v>
      </c>
      <c r="F43" s="1">
        <v>0.28497664125891298</v>
      </c>
      <c r="G43" s="4">
        <v>0.75330486068741098</v>
      </c>
      <c r="H43" s="1">
        <v>0.13806813752241401</v>
      </c>
      <c r="I43">
        <f>8/40</f>
        <v>0.2</v>
      </c>
    </row>
    <row r="44" spans="1:9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0.79533897222293204</v>
      </c>
      <c r="E44" s="1">
        <v>7.9145587408656501E-2</v>
      </c>
      <c r="F44" s="1">
        <v>0.32178354500276102</v>
      </c>
      <c r="G44" s="4">
        <v>0.91945739720220399</v>
      </c>
      <c r="H44" s="1">
        <v>4.3392569720461197E-2</v>
      </c>
      <c r="I44">
        <f>14/50</f>
        <v>0.28000000000000003</v>
      </c>
    </row>
    <row r="45" spans="1:9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0.98454746136865301</v>
      </c>
      <c r="E45" s="1">
        <v>0.134818636647905</v>
      </c>
      <c r="F45" s="1">
        <v>0.32452673418517403</v>
      </c>
      <c r="G45" s="4">
        <v>0.81241150844073295</v>
      </c>
      <c r="H45" s="1">
        <v>0.18190677335450101</v>
      </c>
      <c r="I45">
        <f>28/143</f>
        <v>0.19580419580419581</v>
      </c>
    </row>
    <row r="46" spans="1:9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0.99676689298415799</v>
      </c>
      <c r="E46" s="1">
        <v>0.163176610035559</v>
      </c>
      <c r="F46" s="1">
        <v>0.30084116773874298</v>
      </c>
      <c r="G46" s="4">
        <v>0.91928926366511099</v>
      </c>
      <c r="H46" s="1">
        <v>4.2930193839933399E-2</v>
      </c>
      <c r="I46">
        <f>6/25</f>
        <v>0.24</v>
      </c>
    </row>
    <row r="47" spans="1:9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0.93505597301027499</v>
      </c>
      <c r="E47" s="1">
        <v>0.127004101416853</v>
      </c>
      <c r="F47" s="1">
        <v>0.35401576670025497</v>
      </c>
      <c r="G47" s="4">
        <v>0.80078125</v>
      </c>
      <c r="H47" s="1">
        <v>0.11683768135380999</v>
      </c>
      <c r="I47">
        <f>23/121</f>
        <v>0.19008264462809918</v>
      </c>
    </row>
    <row r="48" spans="1:9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0.97513498152884304</v>
      </c>
      <c r="E48" s="1">
        <v>0.15190582959641299</v>
      </c>
      <c r="F48" s="1">
        <v>0.34167977822731699</v>
      </c>
      <c r="G48" s="4">
        <v>0.84817802399356201</v>
      </c>
      <c r="H48" s="1">
        <v>9.4815506772536196E-2</v>
      </c>
      <c r="I48">
        <f>15/63</f>
        <v>0.23809523809523808</v>
      </c>
    </row>
    <row r="49" spans="1:9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0.98062740781507995</v>
      </c>
      <c r="E49" s="1">
        <v>9.4125451463108994E-2</v>
      </c>
      <c r="F49" s="1">
        <v>0.347955420631201</v>
      </c>
      <c r="G49" s="4">
        <v>0.73337261545260402</v>
      </c>
      <c r="H49" s="1">
        <v>0.127026184538653</v>
      </c>
      <c r="I49">
        <f>16/72</f>
        <v>0.22222222222222221</v>
      </c>
    </row>
    <row r="50" spans="1:9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0.966048259973324</v>
      </c>
      <c r="E50" s="1">
        <v>0.227334645073407</v>
      </c>
      <c r="F50" s="1">
        <v>0.36086644236948601</v>
      </c>
      <c r="G50" s="4">
        <v>0.70344603682575002</v>
      </c>
      <c r="H50" s="1">
        <v>0.11110307675621001</v>
      </c>
      <c r="I50">
        <f>16/56</f>
        <v>0.2857142857142857</v>
      </c>
    </row>
    <row r="51" spans="1:9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0.97119711971197098</v>
      </c>
      <c r="E51" s="1">
        <v>6.6923615977575304E-2</v>
      </c>
      <c r="F51" s="1">
        <v>0.371963838361834</v>
      </c>
      <c r="G51" s="4">
        <v>0.64795519666579904</v>
      </c>
      <c r="H51" s="1">
        <v>9.3870329899053001E-2</v>
      </c>
      <c r="I51">
        <f>10/45</f>
        <v>0.22222222222222221</v>
      </c>
    </row>
    <row r="52" spans="1:9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0.98007033997655302</v>
      </c>
      <c r="E52" s="1">
        <v>0.12565997888067601</v>
      </c>
      <c r="F52" s="1">
        <v>0.33450820574953199</v>
      </c>
      <c r="G52" s="4">
        <v>0.913290971670638</v>
      </c>
      <c r="H52" s="1">
        <v>5.3996823716252002E-2</v>
      </c>
      <c r="I52">
        <f>8/40</f>
        <v>0.2</v>
      </c>
    </row>
    <row r="53" spans="1:9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0.98589447985894496</v>
      </c>
      <c r="E53" s="1">
        <v>0.14036454276367</v>
      </c>
      <c r="F53" s="1">
        <v>0.30901087519420001</v>
      </c>
      <c r="G53" s="4">
        <v>0.89584106943928699</v>
      </c>
      <c r="H53" s="1">
        <v>5.7287781590332702E-2</v>
      </c>
      <c r="I53">
        <f>8/35</f>
        <v>0.22857142857142856</v>
      </c>
    </row>
    <row r="54" spans="1:9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0.99416531604538105</v>
      </c>
      <c r="E54" s="1">
        <v>0.19365928189457601</v>
      </c>
      <c r="F54" s="1">
        <v>0.31346058502726798</v>
      </c>
      <c r="G54" s="4">
        <v>0.93702121390689497</v>
      </c>
      <c r="H54" s="1">
        <v>5.72326671015954E-2</v>
      </c>
      <c r="I54">
        <f>8/40</f>
        <v>0.2</v>
      </c>
    </row>
    <row r="55" spans="1:9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0.75957869345061702</v>
      </c>
      <c r="E55" s="1">
        <v>0.140860215053763</v>
      </c>
      <c r="F55" s="1">
        <v>0.19874123511024799</v>
      </c>
      <c r="G55" s="4">
        <v>4.97487071163231E-2</v>
      </c>
      <c r="H55" s="1">
        <v>0.15048819480227801</v>
      </c>
      <c r="I55">
        <v>0</v>
      </c>
    </row>
    <row r="56" spans="1:9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0.94750855838721904</v>
      </c>
      <c r="E56" s="1">
        <v>0.125449594080773</v>
      </c>
      <c r="F56" s="1">
        <v>0.27087944955075599</v>
      </c>
      <c r="G56" s="4">
        <v>0.123991950510546</v>
      </c>
      <c r="H56" s="1">
        <v>0.23495191328031501</v>
      </c>
      <c r="I56">
        <f>27/183</f>
        <v>0.14754098360655737</v>
      </c>
    </row>
    <row r="57" spans="1:9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0.95618880241024296</v>
      </c>
      <c r="E57" s="1">
        <v>0.135696172672053</v>
      </c>
      <c r="F57" s="1">
        <v>0.21217736774744</v>
      </c>
      <c r="G57" s="4">
        <v>5.1178080363102403E-2</v>
      </c>
      <c r="H57" s="1">
        <v>0.117191846644075</v>
      </c>
      <c r="I57">
        <v>0</v>
      </c>
    </row>
    <row r="58" spans="1:9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0.95147551300204503</v>
      </c>
      <c r="E58" s="1">
        <v>0.26669944280563801</v>
      </c>
      <c r="F58" s="1">
        <v>0.24733133995018999</v>
      </c>
      <c r="G58" s="4">
        <v>2.6399676738652199E-2</v>
      </c>
      <c r="H58" s="1">
        <v>0.13220360320035801</v>
      </c>
      <c r="I58">
        <v>0</v>
      </c>
    </row>
    <row r="59" spans="1:9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0.95169454225352101</v>
      </c>
      <c r="E59" s="1">
        <v>0.23775038520801201</v>
      </c>
      <c r="F59" s="1">
        <v>0.24821780676475</v>
      </c>
      <c r="G59" s="4">
        <v>2.5788625374165298E-2</v>
      </c>
      <c r="H59" s="1">
        <v>0.10804174340085899</v>
      </c>
      <c r="I59">
        <v>0</v>
      </c>
    </row>
    <row r="60" spans="1:9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0.96269613862737102</v>
      </c>
      <c r="E60" s="1">
        <v>0.192876947709611</v>
      </c>
      <c r="F60" s="1">
        <v>0.25477784540474702</v>
      </c>
      <c r="G60" s="4">
        <v>1.7518546832771601E-2</v>
      </c>
      <c r="H60" s="1">
        <v>5.3204443229542001E-2</v>
      </c>
      <c r="I60">
        <v>0</v>
      </c>
    </row>
    <row r="61" spans="1:9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0.95948550525114995</v>
      </c>
      <c r="E61" s="1">
        <v>0.21697542740915801</v>
      </c>
      <c r="F61" s="1">
        <v>0.222687552853058</v>
      </c>
      <c r="G61" s="4">
        <v>0.116196271361989</v>
      </c>
      <c r="H61" s="1">
        <v>0.14729806014574601</v>
      </c>
      <c r="I61">
        <v>0</v>
      </c>
    </row>
    <row r="62" spans="1:9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0.91351096883532601</v>
      </c>
      <c r="E62" s="1">
        <v>0.115689301713447</v>
      </c>
      <c r="F62" s="1">
        <v>0.31075029909417201</v>
      </c>
      <c r="G62" s="4">
        <v>5.4729030395629E-2</v>
      </c>
      <c r="H62" s="1">
        <v>0.17404223650718301</v>
      </c>
      <c r="I62">
        <v>0</v>
      </c>
    </row>
    <row r="63" spans="1:9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0.97899994629142295</v>
      </c>
      <c r="E63" s="1">
        <v>0.15819148936170199</v>
      </c>
      <c r="F63" s="1">
        <v>0.30161666204918403</v>
      </c>
      <c r="G63" s="4">
        <v>2.0901881380241301E-2</v>
      </c>
      <c r="H63" s="1">
        <v>0.128709232889297</v>
      </c>
      <c r="I63">
        <f>18/88</f>
        <v>0.20454545454545456</v>
      </c>
    </row>
    <row r="64" spans="1:9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0.97400591080064503</v>
      </c>
      <c r="E64" s="1">
        <v>0.153558052434457</v>
      </c>
      <c r="F64" s="1">
        <v>0.21017932489451499</v>
      </c>
      <c r="G64" s="4">
        <v>4.4516235010677301E-2</v>
      </c>
      <c r="H64" s="1">
        <v>0.101677650042617</v>
      </c>
      <c r="I64">
        <v>0</v>
      </c>
    </row>
    <row r="65" spans="1:9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0.98373614980885105</v>
      </c>
      <c r="E65" s="1">
        <v>8.4454204410284603E-2</v>
      </c>
      <c r="F65" s="1">
        <v>0.27006768727570102</v>
      </c>
      <c r="G65" s="4">
        <v>7.3334602725566495E-2</v>
      </c>
      <c r="H65" s="1">
        <v>9.3564711248181096E-2</v>
      </c>
      <c r="I65">
        <v>0</v>
      </c>
    </row>
    <row r="66" spans="1:9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0.96921670222493095</v>
      </c>
      <c r="E66" s="1">
        <v>0.140239197530864</v>
      </c>
      <c r="F66" s="1">
        <v>0.23431254996003201</v>
      </c>
      <c r="G66" s="4">
        <v>8.0413519871239306E-2</v>
      </c>
      <c r="H66" s="1">
        <v>6.7339588664581604E-2</v>
      </c>
      <c r="I66">
        <v>0</v>
      </c>
    </row>
    <row r="67" spans="1:9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0.977894374677447</v>
      </c>
      <c r="E67" s="1">
        <v>0.193968066232998</v>
      </c>
      <c r="F67" s="1">
        <v>0.311452750352609</v>
      </c>
      <c r="G67" s="5">
        <v>0</v>
      </c>
      <c r="H67" s="1">
        <v>8.5459046388978596E-2</v>
      </c>
      <c r="I67">
        <v>0</v>
      </c>
    </row>
    <row r="68" spans="1:9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0.55793905975329405</v>
      </c>
      <c r="E68" s="1">
        <v>7.7823577906018099E-2</v>
      </c>
      <c r="F68" s="1">
        <v>0.30187733527749899</v>
      </c>
      <c r="G68" s="4">
        <v>0.907182258246088</v>
      </c>
      <c r="H68" s="1">
        <v>0.10540540540540499</v>
      </c>
      <c r="I68">
        <f>20/49</f>
        <v>0.40816326530612246</v>
      </c>
    </row>
    <row r="69" spans="1:9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0.63053267174726801</v>
      </c>
      <c r="E69" s="1">
        <v>0.191264839513411</v>
      </c>
      <c r="F69" s="1">
        <v>0.37934786687178701</v>
      </c>
      <c r="G69" s="4">
        <v>0.84182063992789502</v>
      </c>
      <c r="H69" s="1">
        <v>0.195939935238231</v>
      </c>
      <c r="I69">
        <f>34/81</f>
        <v>0.41975308641975306</v>
      </c>
    </row>
    <row r="70" spans="1:9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0.99091544374563301</v>
      </c>
      <c r="E70" s="1">
        <v>0.100068119891008</v>
      </c>
      <c r="F70" s="1">
        <v>0.32839230333144398</v>
      </c>
      <c r="G70" s="4">
        <v>0.86796373637567503</v>
      </c>
      <c r="H70" s="1">
        <v>0.177990657905154</v>
      </c>
      <c r="I70">
        <f>24/81</f>
        <v>0.29629629629629628</v>
      </c>
    </row>
    <row r="71" spans="1:9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0.94316417910447803</v>
      </c>
      <c r="E71" s="1">
        <v>8.0729579698651896E-2</v>
      </c>
      <c r="F71" s="1">
        <v>0.33822488253845701</v>
      </c>
      <c r="G71" s="4">
        <v>0.94845119812974898</v>
      </c>
      <c r="H71" s="1">
        <v>0.102973771702992</v>
      </c>
      <c r="I71">
        <f>16/56</f>
        <v>0.2857142857142857</v>
      </c>
    </row>
    <row r="72" spans="1:9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0.94527519806915405</v>
      </c>
      <c r="E72" s="1">
        <v>6.83157147035474E-2</v>
      </c>
      <c r="F72" s="1">
        <v>0.32167740383037802</v>
      </c>
      <c r="G72" s="4">
        <v>0.89424719455467705</v>
      </c>
      <c r="H72" s="1">
        <v>0.227379038152317</v>
      </c>
      <c r="I72">
        <f>25/121</f>
        <v>0.20661157024793389</v>
      </c>
    </row>
    <row r="73" spans="1:9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0.99486029343052096</v>
      </c>
      <c r="E73" s="1">
        <v>0.24587403166049199</v>
      </c>
      <c r="F73" s="1">
        <v>0.31435280767836599</v>
      </c>
      <c r="G73" s="4">
        <v>0.93887083276570105</v>
      </c>
      <c r="H73" s="1">
        <v>0.110841740701702</v>
      </c>
      <c r="I73">
        <f>22/90</f>
        <v>0.24444444444444444</v>
      </c>
    </row>
    <row r="74" spans="1:9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0.84962055651710799</v>
      </c>
      <c r="E74" s="1">
        <v>0.13598180081344799</v>
      </c>
      <c r="F74" s="1">
        <v>0.32727247126409797</v>
      </c>
      <c r="G74" s="4">
        <v>0.63989454892220399</v>
      </c>
      <c r="H74" s="1">
        <v>0.32449708213803802</v>
      </c>
      <c r="I74">
        <f>40/260</f>
        <v>0.15384615384615385</v>
      </c>
    </row>
    <row r="75" spans="1:9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0.98923264999059601</v>
      </c>
      <c r="E75" s="1">
        <v>0.14169139465875399</v>
      </c>
      <c r="F75" s="1">
        <v>0.34138492201356802</v>
      </c>
      <c r="G75" s="4">
        <v>0.89363272426363705</v>
      </c>
      <c r="H75" s="1">
        <v>0.240509186898684</v>
      </c>
      <c r="I75">
        <f>16/90</f>
        <v>0.17777777777777778</v>
      </c>
    </row>
    <row r="76" spans="1:9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0.95487741262389103</v>
      </c>
      <c r="E76" s="1">
        <v>7.5382325077818405E-2</v>
      </c>
      <c r="F76" s="1">
        <v>0.38277222364635799</v>
      </c>
      <c r="G76" s="4">
        <v>0.62198214561093901</v>
      </c>
      <c r="H76" s="1">
        <v>0.25190284611411601</v>
      </c>
      <c r="I76">
        <f>27/132</f>
        <v>0.20454545454545456</v>
      </c>
    </row>
    <row r="77" spans="1:9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0.95455395986340497</v>
      </c>
      <c r="E77" s="1">
        <v>0.14279661016949199</v>
      </c>
      <c r="F77" s="1">
        <v>0.305426166544088</v>
      </c>
      <c r="G77" s="4">
        <v>0.90386904761904796</v>
      </c>
      <c r="H77" s="1">
        <v>8.9725036179450102E-2</v>
      </c>
      <c r="I77">
        <f>15/49</f>
        <v>0.30612244897959184</v>
      </c>
    </row>
    <row r="78" spans="1:9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0.98963414634146296</v>
      </c>
      <c r="E78" s="1">
        <v>0.118796816479401</v>
      </c>
      <c r="F78" s="1">
        <v>0.27530506101220198</v>
      </c>
      <c r="G78" s="4">
        <v>0.93342373756941799</v>
      </c>
      <c r="H78" s="1">
        <v>0.113565782044043</v>
      </c>
      <c r="I78">
        <f>22/81</f>
        <v>0.27160493827160492</v>
      </c>
    </row>
    <row r="79" spans="1:9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0.98473407747866004</v>
      </c>
      <c r="E79" s="1">
        <v>0.12280000000000001</v>
      </c>
      <c r="F79" s="1">
        <v>0.31644650013924402</v>
      </c>
      <c r="G79" s="4">
        <v>0.86591988612628201</v>
      </c>
      <c r="H79" s="1">
        <v>0.158240878417019</v>
      </c>
      <c r="I79">
        <f>17/72</f>
        <v>0.2361111111111111</v>
      </c>
    </row>
    <row r="80" spans="1:9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0.94717240820952897</v>
      </c>
      <c r="E80" s="1">
        <v>0.17856641885257399</v>
      </c>
      <c r="F80" s="1">
        <v>0.35212780704186297</v>
      </c>
      <c r="G80" s="4">
        <v>0.82456359621714004</v>
      </c>
      <c r="H80" s="1">
        <v>0.279145195014735</v>
      </c>
      <c r="I80">
        <f>19/90</f>
        <v>0.21111111111111111</v>
      </c>
    </row>
    <row r="81" spans="1:9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0.87244218428381204</v>
      </c>
      <c r="E81" s="1">
        <v>0.20754716981132099</v>
      </c>
      <c r="F81" s="1">
        <v>0.32279529515710398</v>
      </c>
      <c r="G81" s="4">
        <v>0.91604187774400503</v>
      </c>
      <c r="H81" s="1">
        <v>5.5904522613065298E-2</v>
      </c>
      <c r="I81">
        <f>18/63</f>
        <v>0.2857142857142857</v>
      </c>
    </row>
    <row r="82" spans="1:9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0.891721080692506</v>
      </c>
      <c r="E82" s="1">
        <v>0.13936386993886801</v>
      </c>
      <c r="F82" s="1">
        <v>0.31002541898237901</v>
      </c>
      <c r="G82" s="4">
        <v>0.90364054675869498</v>
      </c>
      <c r="H82" s="1">
        <v>6.6108480500741806E-2</v>
      </c>
      <c r="I82">
        <f>21/81</f>
        <v>0.25925925925925924</v>
      </c>
    </row>
    <row r="83" spans="1:9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0.97317909168808903</v>
      </c>
      <c r="E83" s="1">
        <v>7.6589147286821702E-2</v>
      </c>
      <c r="F83" s="1">
        <v>0.339487565938207</v>
      </c>
      <c r="G83" s="5">
        <v>0</v>
      </c>
      <c r="H83" s="1">
        <v>7.4524388499499397E-2</v>
      </c>
      <c r="I83">
        <f>11/40</f>
        <v>0.27500000000000002</v>
      </c>
    </row>
    <row r="84" spans="1:9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0.96596400308144803</v>
      </c>
      <c r="E84" s="1">
        <v>0.131902643287098</v>
      </c>
      <c r="F84" s="1">
        <v>0.30851788204014102</v>
      </c>
      <c r="G84" s="4">
        <v>0.864845261121857</v>
      </c>
      <c r="H84" s="1">
        <v>7.0717315139221804E-2</v>
      </c>
      <c r="I84">
        <f>10/35</f>
        <v>0.2857142857142857</v>
      </c>
    </row>
    <row r="85" spans="1:9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0.99425177237018603</v>
      </c>
      <c r="E85" s="1">
        <v>9.7269123476728794E-2</v>
      </c>
      <c r="F85" s="1">
        <v>0.30495706443542298</v>
      </c>
      <c r="G85" s="4">
        <v>0.79024329467198295</v>
      </c>
      <c r="H85" s="1">
        <v>8.3100109513793499E-2</v>
      </c>
      <c r="I85">
        <f>24/111</f>
        <v>0.21621621621621623</v>
      </c>
    </row>
    <row r="86" spans="1:9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0.98866258653556705</v>
      </c>
      <c r="E86" s="1">
        <v>0.152673727718936</v>
      </c>
      <c r="F86" s="1">
        <v>0.35162700339970898</v>
      </c>
      <c r="G86" s="4">
        <v>0.60657297613819405</v>
      </c>
      <c r="H86" s="1">
        <v>0.12274598480895201</v>
      </c>
      <c r="I86">
        <f>8/45</f>
        <v>0.17777777777777778</v>
      </c>
    </row>
    <row r="87" spans="1:9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0.99392189636833295</v>
      </c>
      <c r="E87" s="1">
        <v>0.14032773578205099</v>
      </c>
      <c r="F87" s="1">
        <v>0.33461433950545399</v>
      </c>
      <c r="G87" s="4">
        <v>0.78784592072733095</v>
      </c>
      <c r="H87" s="1">
        <v>7.8952864145056104E-2</v>
      </c>
      <c r="I87">
        <v>0.15770000000000001</v>
      </c>
    </row>
    <row r="88" spans="1:9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0.974594637983625</v>
      </c>
      <c r="E88" s="1">
        <v>0.22153622662066499</v>
      </c>
      <c r="F88" s="1">
        <v>0.28619746539449198</v>
      </c>
      <c r="G88" s="4">
        <v>0.397726403792726</v>
      </c>
      <c r="H88" s="1">
        <v>0.147916666666667</v>
      </c>
      <c r="I88">
        <f>14/72</f>
        <v>0.19444444444444445</v>
      </c>
    </row>
    <row r="89" spans="1:9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0.82547052996532899</v>
      </c>
      <c r="E89" s="1">
        <v>0.127165932452276</v>
      </c>
      <c r="F89" s="1">
        <v>0.28798575335495802</v>
      </c>
      <c r="G89" s="4">
        <v>0.60849978072798305</v>
      </c>
      <c r="H89" s="1">
        <v>8.3588910938721506E-2</v>
      </c>
      <c r="I89">
        <f>27/90</f>
        <v>0.3</v>
      </c>
    </row>
    <row r="90" spans="1:9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0.94497511099152398</v>
      </c>
      <c r="E90" s="1">
        <v>0.17148884870403899</v>
      </c>
      <c r="F90" s="1">
        <v>0.29884100659537699</v>
      </c>
      <c r="G90" s="5">
        <v>0</v>
      </c>
      <c r="H90" s="1">
        <v>7.9088876805026895E-2</v>
      </c>
      <c r="I90">
        <f>9/45</f>
        <v>0.2</v>
      </c>
    </row>
    <row r="91" spans="1:9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0.98227236099919402</v>
      </c>
      <c r="E91" s="1">
        <v>0.13835111908584399</v>
      </c>
      <c r="F91" s="1">
        <v>0.30754379547209698</v>
      </c>
      <c r="G91" s="4">
        <v>0.65170528909076897</v>
      </c>
      <c r="H91" s="1">
        <v>8.8529756528757303E-2</v>
      </c>
      <c r="I91">
        <f>26/90</f>
        <v>0.28888888888888886</v>
      </c>
    </row>
    <row r="92" spans="1:9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0.992088607594937</v>
      </c>
      <c r="E92" s="1">
        <v>0.15512204142011801</v>
      </c>
      <c r="F92" s="1">
        <v>0.30492473945507598</v>
      </c>
      <c r="G92" s="4">
        <v>0.42044629227751701</v>
      </c>
      <c r="H92" s="1">
        <v>0.21961710583271099</v>
      </c>
      <c r="I92">
        <f>35/208</f>
        <v>0.16826923076923078</v>
      </c>
    </row>
    <row r="93" spans="1:9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0.98520480682258704</v>
      </c>
      <c r="E93" s="1">
        <v>0.18525641025640999</v>
      </c>
      <c r="F93" s="1">
        <v>0.35963057750083499</v>
      </c>
      <c r="G93" s="4">
        <v>0.54027329533749902</v>
      </c>
      <c r="H93" s="1">
        <v>8.7505948289536298E-2</v>
      </c>
      <c r="I93">
        <f>23/77</f>
        <v>0.29870129870129869</v>
      </c>
    </row>
    <row r="94" spans="1:9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0.83076186722225398</v>
      </c>
      <c r="E94" s="1">
        <v>0.14979737076208399</v>
      </c>
      <c r="F94" s="1">
        <v>0.34788676565312898</v>
      </c>
      <c r="G94" s="4">
        <v>0.23005650867993699</v>
      </c>
      <c r="H94" s="1">
        <v>0.23201583811319901</v>
      </c>
      <c r="I94">
        <v>0</v>
      </c>
    </row>
    <row r="95" spans="1:9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0.99057112068965503</v>
      </c>
      <c r="E95" s="1">
        <v>0.14777777777777801</v>
      </c>
      <c r="F95" s="1">
        <v>0.27047116652679498</v>
      </c>
      <c r="G95" s="4">
        <v>0.42717130643311402</v>
      </c>
      <c r="H95" s="1">
        <v>0.106528435128841</v>
      </c>
      <c r="I95">
        <f>16/56</f>
        <v>0.2857142857142857</v>
      </c>
    </row>
    <row r="96" spans="1:9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0.97267525035765401</v>
      </c>
      <c r="E96" s="1">
        <v>0.14784633294528499</v>
      </c>
      <c r="F96" s="1">
        <v>0.22073868562510801</v>
      </c>
      <c r="G96" s="4">
        <v>0.67361708027173195</v>
      </c>
      <c r="H96" s="1">
        <v>0.122703879248968</v>
      </c>
      <c r="I96">
        <f>25/99</f>
        <v>0.25252525252525254</v>
      </c>
    </row>
    <row r="97" spans="1:9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0.98509469909223402</v>
      </c>
      <c r="E97" s="1">
        <v>0.14631956912028701</v>
      </c>
      <c r="F97" s="1">
        <v>0.29512307793836201</v>
      </c>
      <c r="G97" s="4">
        <v>0.19939324657052401</v>
      </c>
      <c r="H97" s="1">
        <v>0.280840862990964</v>
      </c>
      <c r="I97">
        <f>21/77</f>
        <v>0.27272727272727271</v>
      </c>
    </row>
    <row r="98" spans="1:9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0.987846291331546</v>
      </c>
      <c r="E98" s="1">
        <v>0.13276053215077599</v>
      </c>
      <c r="F98" s="1">
        <v>0.32005697404515698</v>
      </c>
      <c r="G98" s="4">
        <v>0.89690181437086502</v>
      </c>
      <c r="H98" s="1">
        <v>5.1414786148665598E-2</v>
      </c>
      <c r="I98">
        <f>20/70</f>
        <v>0.2857142857142857</v>
      </c>
    </row>
    <row r="99" spans="1:9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0.99069412662089995</v>
      </c>
      <c r="E99" s="1">
        <v>0.43655061026720898</v>
      </c>
      <c r="F99" s="1">
        <v>0.39144732212803701</v>
      </c>
      <c r="G99" s="4">
        <v>9.0730343595573401E-2</v>
      </c>
      <c r="H99" s="1">
        <v>0.28755091480808298</v>
      </c>
      <c r="I99">
        <v>0</v>
      </c>
    </row>
    <row r="100" spans="1:9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0.67356944241182504</v>
      </c>
      <c r="E100" s="1">
        <v>0.28573620472354599</v>
      </c>
      <c r="F100" s="1">
        <v>0.37417909564712298</v>
      </c>
      <c r="G100" s="4">
        <v>0.173203510254368</v>
      </c>
      <c r="H100" s="1">
        <v>0.29224124499705001</v>
      </c>
      <c r="I100">
        <v>0</v>
      </c>
    </row>
    <row r="101" spans="1:9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0.77768633131419496</v>
      </c>
      <c r="E101" s="1">
        <v>0.134526736324524</v>
      </c>
      <c r="F101" s="1">
        <v>0.39862108851820299</v>
      </c>
      <c r="G101" s="4">
        <v>0.220564486530133</v>
      </c>
      <c r="H101" s="1">
        <v>0.26217158060644602</v>
      </c>
      <c r="I101">
        <v>0</v>
      </c>
    </row>
    <row r="102" spans="1:9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0.77785710885810799</v>
      </c>
      <c r="E102" s="1">
        <v>0.42082071054805797</v>
      </c>
      <c r="F102" s="1">
        <v>0.40507533703409998</v>
      </c>
      <c r="G102" s="5">
        <v>0</v>
      </c>
      <c r="H102" s="1">
        <v>0.218938935912938</v>
      </c>
      <c r="I102">
        <v>0</v>
      </c>
    </row>
    <row r="103" spans="1:9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0.91211121583411903</v>
      </c>
      <c r="E103" s="1">
        <v>0.29933995199650898</v>
      </c>
      <c r="F103" s="1">
        <v>0.39090845119977502</v>
      </c>
      <c r="G103" s="4">
        <v>0.13609066337571599</v>
      </c>
      <c r="H103" s="1">
        <v>0.29387570981266298</v>
      </c>
      <c r="I103">
        <v>0</v>
      </c>
    </row>
    <row r="104" spans="1:9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0.74155251141552503</v>
      </c>
      <c r="E104" s="1">
        <v>8.7447305159739405E-2</v>
      </c>
      <c r="F104" s="1">
        <v>0.38725442351399197</v>
      </c>
      <c r="G104" s="4">
        <v>0.36598744733900801</v>
      </c>
      <c r="H104" s="1">
        <v>0.31645201961858599</v>
      </c>
      <c r="I104">
        <f>26/143</f>
        <v>0.18181818181818182</v>
      </c>
    </row>
    <row r="105" spans="1:9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0.73179667226377698</v>
      </c>
      <c r="E105" s="1">
        <v>0.17191780821917799</v>
      </c>
      <c r="F105" s="1">
        <v>0.396731585419063</v>
      </c>
      <c r="G105" s="4">
        <v>0.42852399924113099</v>
      </c>
      <c r="H105" s="1">
        <v>0.360949648977127</v>
      </c>
      <c r="I105">
        <v>0</v>
      </c>
    </row>
    <row r="106" spans="1:9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0.90856516710294</v>
      </c>
      <c r="E106" s="1">
        <v>0.11007171811662</v>
      </c>
      <c r="F106" s="1">
        <v>0.35804831833254402</v>
      </c>
      <c r="G106" s="4">
        <v>0.29165995628666702</v>
      </c>
      <c r="H106" s="1">
        <v>0.294310230073213</v>
      </c>
      <c r="I106">
        <f>24/72</f>
        <v>0.33333333333333331</v>
      </c>
    </row>
    <row r="107" spans="1:9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0.90825089928057601</v>
      </c>
      <c r="E107" s="1">
        <v>0.16830000389818001</v>
      </c>
      <c r="F107" s="1">
        <v>0.334877289211504</v>
      </c>
      <c r="G107" s="4">
        <v>0.415664244289701</v>
      </c>
      <c r="H107" s="1">
        <v>0.343018428745544</v>
      </c>
      <c r="I107">
        <f>40/195</f>
        <v>0.20512820512820512</v>
      </c>
    </row>
    <row r="108" spans="1:9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0.91661067857566303</v>
      </c>
      <c r="E108" s="1">
        <v>0.13860527836640299</v>
      </c>
      <c r="F108" s="1">
        <v>0.374946504543967</v>
      </c>
      <c r="G108" s="4">
        <v>0.23021506675527101</v>
      </c>
      <c r="H108" s="1">
        <v>0.26469846379283402</v>
      </c>
      <c r="I108">
        <v>0</v>
      </c>
    </row>
    <row r="109" spans="1:9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0.94798525151435298</v>
      </c>
      <c r="E109" s="1">
        <v>6.1289245156980601E-2</v>
      </c>
      <c r="F109" s="1">
        <v>0.33916052080488002</v>
      </c>
      <c r="G109" s="5">
        <v>0</v>
      </c>
      <c r="H109" s="1">
        <v>0.230277093329875</v>
      </c>
      <c r="I109">
        <f>8/45</f>
        <v>0.17777777777777778</v>
      </c>
    </row>
    <row r="110" spans="1:9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0.95812760745588899</v>
      </c>
      <c r="E110" s="1">
        <v>0.119633301530676</v>
      </c>
      <c r="F110" s="1">
        <v>0.36151275081180001</v>
      </c>
      <c r="G110" s="4">
        <v>0.53498893395982705</v>
      </c>
      <c r="H110" s="1">
        <v>0.249248719268574</v>
      </c>
      <c r="I110">
        <f>30/154</f>
        <v>0.19480519480519481</v>
      </c>
    </row>
    <row r="111" spans="1:9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0.86903893831121504</v>
      </c>
      <c r="E111" s="1">
        <v>0.11908837482271201</v>
      </c>
      <c r="F111" s="1">
        <v>0.34947679255674402</v>
      </c>
      <c r="G111" s="4">
        <v>0.266398086365353</v>
      </c>
      <c r="H111" s="1">
        <v>0.309398370353834</v>
      </c>
      <c r="I111">
        <f>24/154</f>
        <v>0.15584415584415584</v>
      </c>
    </row>
    <row r="112" spans="1:9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0.82834838224228702</v>
      </c>
      <c r="E112" s="1">
        <v>0.11578610992756699</v>
      </c>
      <c r="F112" s="1">
        <v>0.42791129927459498</v>
      </c>
      <c r="G112" s="4">
        <v>0.22859209693462301</v>
      </c>
      <c r="H112" s="1">
        <v>0.25211686060906202</v>
      </c>
      <c r="I112">
        <v>0</v>
      </c>
    </row>
    <row r="113" spans="1:9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0.92655140061653896</v>
      </c>
      <c r="E113" s="1">
        <v>0.220721890418073</v>
      </c>
      <c r="F113" s="1">
        <v>0.388153834984936</v>
      </c>
      <c r="G113" s="4">
        <v>1.64626057456016E-2</v>
      </c>
      <c r="H113" s="1">
        <v>0.20671756516331899</v>
      </c>
      <c r="I113">
        <v>0</v>
      </c>
    </row>
    <row r="114" spans="1:9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0.58412344524754201</v>
      </c>
      <c r="E114" s="1">
        <v>0.11576354679803</v>
      </c>
      <c r="F114" s="1">
        <v>0.245945345478782</v>
      </c>
      <c r="G114" s="5">
        <v>0</v>
      </c>
      <c r="H114" s="1">
        <v>0.12976412810403301</v>
      </c>
      <c r="I114">
        <v>0</v>
      </c>
    </row>
    <row r="115" spans="1:9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0.73407743725564401</v>
      </c>
      <c r="E115" s="1">
        <v>8.16718441118328E-2</v>
      </c>
      <c r="F115" s="1">
        <v>0.363857775636651</v>
      </c>
      <c r="G115" s="4">
        <v>1.8436732137408301E-2</v>
      </c>
      <c r="H115" s="1">
        <v>0.26326863730265998</v>
      </c>
      <c r="I115">
        <v>0</v>
      </c>
    </row>
    <row r="116" spans="1:9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0.98490846115784303</v>
      </c>
      <c r="E116" s="1">
        <v>0.378172588832487</v>
      </c>
      <c r="F116" s="1">
        <v>0.25362887406826201</v>
      </c>
      <c r="G116" s="4">
        <v>1.4791747761775E-2</v>
      </c>
      <c r="H116" s="1">
        <v>0.192176111854827</v>
      </c>
      <c r="I116">
        <v>0</v>
      </c>
    </row>
    <row r="117" spans="1:9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0.82859550312652397</v>
      </c>
      <c r="E117" s="1">
        <v>0.36907822254866002</v>
      </c>
      <c r="F117" s="1">
        <v>0.23331303752188101</v>
      </c>
      <c r="G117" s="4">
        <v>2.0884938559424899E-3</v>
      </c>
      <c r="H117" s="1">
        <v>0.10262632029688799</v>
      </c>
      <c r="I117">
        <v>0</v>
      </c>
    </row>
    <row r="118" spans="1:9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0.97623806351321296</v>
      </c>
      <c r="E118" s="1">
        <v>0.12606888361045099</v>
      </c>
      <c r="F118" s="1">
        <v>0.20401237512436499</v>
      </c>
      <c r="G118" s="4">
        <v>2.8184467683867599E-2</v>
      </c>
      <c r="H118" s="1">
        <v>0.197310626493026</v>
      </c>
      <c r="I118">
        <v>0</v>
      </c>
    </row>
    <row r="119" spans="1:9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0.97925759654154698</v>
      </c>
      <c r="E119" s="1">
        <v>0.26304768041237098</v>
      </c>
      <c r="F119" s="1">
        <v>0.35197718164717401</v>
      </c>
      <c r="G119" s="4">
        <v>1.60363011412109E-2</v>
      </c>
      <c r="H119" s="1">
        <v>0.20825680048980999</v>
      </c>
      <c r="I119">
        <v>0</v>
      </c>
    </row>
    <row r="120" spans="1:9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0.77315805564047702</v>
      </c>
      <c r="E120" s="1">
        <v>0.20676691729323299</v>
      </c>
      <c r="F120" s="1">
        <v>0.27226904875248498</v>
      </c>
      <c r="G120" s="4">
        <v>5.1808230066115103E-2</v>
      </c>
      <c r="H120" s="1">
        <v>0.218309396475829</v>
      </c>
      <c r="I120">
        <v>0</v>
      </c>
    </row>
    <row r="121" spans="1:9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0.973981241057708</v>
      </c>
      <c r="E121" s="1">
        <v>0.334307334981644</v>
      </c>
      <c r="F121" s="1">
        <v>0.21659780127985201</v>
      </c>
      <c r="G121" s="4">
        <v>2.45260233085586E-2</v>
      </c>
      <c r="H121" s="1">
        <v>0.122101035282712</v>
      </c>
      <c r="I121">
        <v>0</v>
      </c>
    </row>
    <row r="122" spans="1:9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0.96185797690388597</v>
      </c>
      <c r="E122" s="1">
        <v>0.30855609659147398</v>
      </c>
      <c r="F122" s="1">
        <v>0.25866002469807597</v>
      </c>
      <c r="G122" s="4">
        <v>5.6055363321799299E-2</v>
      </c>
      <c r="H122" s="1">
        <v>0.118064287959761</v>
      </c>
      <c r="I122">
        <v>0</v>
      </c>
    </row>
    <row r="123" spans="1:9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0.97340203314301599</v>
      </c>
      <c r="E123" s="1">
        <v>0.154630203901093</v>
      </c>
      <c r="F123" s="1">
        <v>0.34117724820426498</v>
      </c>
      <c r="G123" s="4">
        <v>3.6726094045218698E-2</v>
      </c>
      <c r="H123" s="1">
        <v>0.31616282618018698</v>
      </c>
      <c r="I123">
        <v>0</v>
      </c>
    </row>
    <row r="124" spans="1:9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0.967583867320015</v>
      </c>
      <c r="E124" s="1">
        <v>0.360413671054087</v>
      </c>
      <c r="F124" s="1">
        <v>0.33541818687237202</v>
      </c>
      <c r="G124" s="4">
        <v>3.2776245335064097E-2</v>
      </c>
      <c r="H124" s="1">
        <v>0.26025735453403198</v>
      </c>
      <c r="I124">
        <v>0</v>
      </c>
    </row>
    <row r="125" spans="1:9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0.87180720783764898</v>
      </c>
      <c r="E125" s="1">
        <v>6.1846577343333001E-2</v>
      </c>
      <c r="F125" s="1">
        <v>0.368815444768745</v>
      </c>
      <c r="G125" s="4">
        <v>3.0130042806602499E-2</v>
      </c>
      <c r="H125" s="1">
        <v>0.246436364773189</v>
      </c>
      <c r="I125">
        <v>0</v>
      </c>
    </row>
    <row r="126" spans="1:9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0.64254715126288198</v>
      </c>
      <c r="E126" s="1">
        <v>9.0035157108327796E-2</v>
      </c>
      <c r="F126" s="1">
        <v>0.32248356177827198</v>
      </c>
      <c r="G126" s="4">
        <v>0.22205784758323199</v>
      </c>
      <c r="H126" s="1">
        <v>0.14957655391880101</v>
      </c>
      <c r="I126">
        <f>14/77</f>
        <v>0.18181818181818182</v>
      </c>
    </row>
    <row r="127" spans="1:9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0.85047795130010595</v>
      </c>
      <c r="E127" s="1">
        <v>0.15244298498845299</v>
      </c>
      <c r="F127" s="1">
        <v>0.33069481716649002</v>
      </c>
      <c r="G127" s="4">
        <v>4.3039465580565303E-2</v>
      </c>
      <c r="H127" s="1">
        <v>0.21492154445813999</v>
      </c>
      <c r="I127">
        <v>0</v>
      </c>
    </row>
    <row r="128" spans="1:9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0.86103818218164896</v>
      </c>
      <c r="E128" s="1">
        <v>0.142217021519493</v>
      </c>
      <c r="F128" s="1">
        <v>0.39755447448147302</v>
      </c>
      <c r="G128" s="4">
        <v>0.182352324911386</v>
      </c>
      <c r="H128" s="1">
        <v>0.21777796247428699</v>
      </c>
      <c r="I128">
        <v>0</v>
      </c>
    </row>
    <row r="129" spans="1:9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0.50240829244461405</v>
      </c>
      <c r="E129" s="1">
        <v>8.0872913992297804E-2</v>
      </c>
      <c r="F129" s="1">
        <v>0.35584869675778802</v>
      </c>
      <c r="G129" s="4">
        <v>0.41238903898108797</v>
      </c>
      <c r="H129" s="1">
        <v>0.16923311480408601</v>
      </c>
      <c r="I129">
        <f>6/30</f>
        <v>0.2</v>
      </c>
    </row>
    <row r="130" spans="1:9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0.727861557478368</v>
      </c>
      <c r="E130" s="1">
        <v>0.18547090967534599</v>
      </c>
      <c r="F130" s="1">
        <v>0.42236699239956599</v>
      </c>
      <c r="G130" s="4">
        <v>0.12741312741312699</v>
      </c>
      <c r="H130" s="1">
        <v>0.26749220644267402</v>
      </c>
      <c r="I130">
        <v>0</v>
      </c>
    </row>
    <row r="131" spans="1:9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0.98926174496644304</v>
      </c>
      <c r="E131" s="1">
        <v>0.19601554308271099</v>
      </c>
      <c r="F131" s="1">
        <v>0.40972882968601299</v>
      </c>
      <c r="G131" s="4">
        <v>0.149711999485139</v>
      </c>
      <c r="H131" s="1">
        <v>0.239124547420348</v>
      </c>
      <c r="I131">
        <v>0</v>
      </c>
    </row>
    <row r="132" spans="1:9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0.960532931121166</v>
      </c>
      <c r="E132" s="1">
        <v>0.134919164924722</v>
      </c>
      <c r="F132" s="1">
        <v>0.42524458041758501</v>
      </c>
      <c r="G132" s="4">
        <v>0.20570749915167999</v>
      </c>
      <c r="H132" s="1">
        <v>0.25782227104155597</v>
      </c>
      <c r="I132">
        <v>0</v>
      </c>
    </row>
    <row r="133" spans="1:9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0.78055634444926103</v>
      </c>
      <c r="E133" s="1">
        <v>0.13660898555326201</v>
      </c>
      <c r="F133" s="1">
        <v>0.42231908072475799</v>
      </c>
      <c r="G133" s="4">
        <v>0.153770477779204</v>
      </c>
      <c r="H133" s="1">
        <v>0.24923897153667601</v>
      </c>
      <c r="I133">
        <v>0</v>
      </c>
    </row>
    <row r="134" spans="1:9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0.724434488689774</v>
      </c>
      <c r="E134" s="1">
        <v>0.11631390553264299</v>
      </c>
      <c r="F134" s="1">
        <v>0.390219542419591</v>
      </c>
      <c r="G134" s="4">
        <v>0.16953942103375</v>
      </c>
      <c r="H134" s="1">
        <v>0.26144893163800897</v>
      </c>
      <c r="I134">
        <v>0</v>
      </c>
    </row>
    <row r="135" spans="1:9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0.88355693154454795</v>
      </c>
      <c r="E135" s="1">
        <v>7.5991159034518405E-2</v>
      </c>
      <c r="F135" s="1">
        <v>0.38865867727159897</v>
      </c>
      <c r="G135" s="4">
        <v>0.17230156527059401</v>
      </c>
      <c r="H135" s="1">
        <v>0.27498182501777801</v>
      </c>
      <c r="I135">
        <v>0</v>
      </c>
    </row>
    <row r="136" spans="1:9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0.69255172627245798</v>
      </c>
      <c r="E136" s="1">
        <v>6.9302214813050697E-2</v>
      </c>
      <c r="F136" s="1">
        <v>0.41544922221565</v>
      </c>
      <c r="G136" s="4">
        <v>0.34369590305828102</v>
      </c>
      <c r="H136" s="1">
        <v>0.25813179998872499</v>
      </c>
      <c r="I136">
        <f>9/40</f>
        <v>0.22500000000000001</v>
      </c>
    </row>
    <row r="137" spans="1:9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0.93587002992731905</v>
      </c>
      <c r="E137" s="1">
        <v>0.101824968892576</v>
      </c>
      <c r="F137" s="1">
        <v>0.41642600192531798</v>
      </c>
      <c r="G137" s="4">
        <v>0.22356011625837799</v>
      </c>
      <c r="H137" s="1">
        <v>0.23979866099789901</v>
      </c>
      <c r="I137">
        <f>21/70</f>
        <v>0.3</v>
      </c>
    </row>
    <row r="138" spans="1:9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0.99679767103347905</v>
      </c>
      <c r="E138" s="1">
        <v>0.23195299384443199</v>
      </c>
      <c r="F138" s="1">
        <v>0.28811176522274001</v>
      </c>
      <c r="G138" s="4">
        <v>0.17104468777744899</v>
      </c>
      <c r="H138" s="1">
        <v>0.10344265634548799</v>
      </c>
      <c r="I138">
        <f>16/88</f>
        <v>0.18181818181818182</v>
      </c>
    </row>
    <row r="139" spans="1:9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0.79980532729348797</v>
      </c>
      <c r="E139" s="1">
        <v>0.12676056338028199</v>
      </c>
      <c r="F139" s="1">
        <v>0.25419588328432502</v>
      </c>
      <c r="G139" s="4">
        <v>0.49713249835201101</v>
      </c>
      <c r="H139" s="1">
        <v>0.111835320325069</v>
      </c>
      <c r="I139">
        <f>24/99</f>
        <v>0.24242424242424243</v>
      </c>
    </row>
    <row r="140" spans="1:9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0.91847357716570699</v>
      </c>
      <c r="E140" s="1">
        <v>0.176519109155898</v>
      </c>
      <c r="F140" s="1">
        <v>0.280435952170216</v>
      </c>
      <c r="G140" s="4">
        <v>0.29023356657139998</v>
      </c>
      <c r="H140" s="1">
        <v>0.113506414465782</v>
      </c>
      <c r="I140">
        <f>27/108</f>
        <v>0.25</v>
      </c>
    </row>
    <row r="141" spans="1:9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0.97369954830249195</v>
      </c>
      <c r="E141" s="1">
        <v>0.40190249702734798</v>
      </c>
      <c r="F141" s="1">
        <v>0.28461098398169299</v>
      </c>
      <c r="G141" s="4">
        <v>0.16756099082797801</v>
      </c>
      <c r="H141" s="1">
        <v>0.183465112487773</v>
      </c>
      <c r="I141">
        <f>20/81</f>
        <v>0.24691358024691357</v>
      </c>
    </row>
    <row r="142" spans="1:9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0.99033175355450198</v>
      </c>
      <c r="E142" s="1">
        <v>0.115732834566696</v>
      </c>
      <c r="F142" s="1">
        <v>0.37204281134924599</v>
      </c>
      <c r="G142" s="4">
        <v>4.3225422023351098E-2</v>
      </c>
      <c r="H142" s="1">
        <v>0.15887977060262701</v>
      </c>
      <c r="I142">
        <f>44/210</f>
        <v>0.20952380952380953</v>
      </c>
    </row>
    <row r="143" spans="1:9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0.97376257545271605</v>
      </c>
      <c r="E143" s="1">
        <v>0.73118279569892497</v>
      </c>
      <c r="F143" s="1">
        <v>0.28262076624097698</v>
      </c>
      <c r="G143" s="4">
        <v>0.42190707221496598</v>
      </c>
      <c r="H143" s="1">
        <v>8.4575835475578398E-2</v>
      </c>
      <c r="I143">
        <f>14/55</f>
        <v>0.25454545454545452</v>
      </c>
    </row>
    <row r="144" spans="1:9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0.97820006581112195</v>
      </c>
      <c r="E144" s="1">
        <v>0.27643450018044002</v>
      </c>
      <c r="F144" s="1">
        <v>0.30863011674301799</v>
      </c>
      <c r="G144" s="4">
        <v>4.6025761859880603E-2</v>
      </c>
      <c r="H144" s="1">
        <v>0.111517492437319</v>
      </c>
      <c r="I144">
        <f>23/108</f>
        <v>0.21296296296296297</v>
      </c>
    </row>
    <row r="145" spans="1:9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0.97785149770709301</v>
      </c>
      <c r="E145" s="1">
        <v>0.36333592534992198</v>
      </c>
      <c r="F145" s="1">
        <v>0.31750969698163001</v>
      </c>
      <c r="G145" s="4">
        <v>0.113190361844829</v>
      </c>
      <c r="H145" s="1">
        <v>0.15892160989805401</v>
      </c>
      <c r="I145">
        <f>19/81</f>
        <v>0.23456790123456789</v>
      </c>
    </row>
    <row r="146" spans="1:9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0.99013921113689096</v>
      </c>
      <c r="E146" s="1">
        <v>0.39425250242169801</v>
      </c>
      <c r="F146" s="1">
        <v>0.41804079287561002</v>
      </c>
      <c r="G146" s="4">
        <v>0.68755935422602099</v>
      </c>
      <c r="H146" s="1">
        <v>0.41845921613025</v>
      </c>
      <c r="I146">
        <f>14/49</f>
        <v>0.2857142857142857</v>
      </c>
    </row>
    <row r="147" spans="1:9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0.80329774541894805</v>
      </c>
      <c r="E147" s="1">
        <v>0.200411099691675</v>
      </c>
      <c r="F147" s="1">
        <v>0.42194700460829498</v>
      </c>
      <c r="G147" s="4">
        <v>0.170579779587925</v>
      </c>
      <c r="H147" s="1">
        <v>0.26667873630849998</v>
      </c>
      <c r="I147">
        <f>8/40</f>
        <v>0.2</v>
      </c>
    </row>
    <row r="148" spans="1:9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0.97519186150276604</v>
      </c>
      <c r="E148" s="1">
        <v>4.9566195372750602E-2</v>
      </c>
      <c r="F148" s="1">
        <v>0.38853036360175103</v>
      </c>
      <c r="G148" s="4">
        <v>0.375242613758896</v>
      </c>
      <c r="H148" s="1">
        <v>0.30852037246353398</v>
      </c>
      <c r="I148">
        <f>26/143</f>
        <v>0.18181818181818182</v>
      </c>
    </row>
    <row r="149" spans="1:9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0.92339743589743595</v>
      </c>
      <c r="E149" s="1">
        <v>0.16134249898908201</v>
      </c>
      <c r="F149" s="1">
        <v>0.33163407821229002</v>
      </c>
      <c r="G149" s="4">
        <v>0.61500959079283901</v>
      </c>
      <c r="H149" s="1">
        <v>0.24446686848301399</v>
      </c>
      <c r="I149">
        <f>4/28</f>
        <v>0.14285714285714285</v>
      </c>
    </row>
    <row r="150" spans="1:9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0.75550309006319005</v>
      </c>
      <c r="E150" s="1">
        <v>0.138920415853271</v>
      </c>
      <c r="F150" s="1">
        <v>0.36462215248395902</v>
      </c>
      <c r="G150" s="4">
        <v>0.25751623106375898</v>
      </c>
      <c r="H150" s="1">
        <v>0.23480555667189101</v>
      </c>
      <c r="I150">
        <v>0</v>
      </c>
    </row>
    <row r="151" spans="1:9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0.97501951600312298</v>
      </c>
      <c r="E151" s="1">
        <v>6.7138787782877005E-2</v>
      </c>
      <c r="F151" s="1">
        <v>0.31231962040796402</v>
      </c>
      <c r="G151" s="4">
        <v>0.41761335075902301</v>
      </c>
      <c r="H151" s="1">
        <v>0.20570832698684199</v>
      </c>
      <c r="I151">
        <f>26/117</f>
        <v>0.22222222222222221</v>
      </c>
    </row>
    <row r="152" spans="1:9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0.68228619457869299</v>
      </c>
      <c r="E152" s="1">
        <v>0.22463990193073899</v>
      </c>
      <c r="F152" s="1">
        <v>0.43269551144747498</v>
      </c>
      <c r="G152" s="4">
        <v>0.70204441505482995</v>
      </c>
      <c r="H152" s="1">
        <v>0.13898577329049999</v>
      </c>
      <c r="I152">
        <f>22/72</f>
        <v>0.30555555555555558</v>
      </c>
    </row>
    <row r="153" spans="1:9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0.86791374695497903</v>
      </c>
      <c r="E153" s="1">
        <v>0.10626594387755101</v>
      </c>
      <c r="F153" s="1">
        <v>0.316254374027994</v>
      </c>
      <c r="G153" s="4">
        <v>0.35194787103963798</v>
      </c>
      <c r="H153" s="1">
        <v>0.221138676117526</v>
      </c>
      <c r="I153">
        <f>22/90</f>
        <v>0.24444444444444444</v>
      </c>
    </row>
    <row r="154" spans="1:9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0.98581560283687897</v>
      </c>
      <c r="E154" s="1">
        <v>0.46822532559234298</v>
      </c>
      <c r="F154" s="1">
        <v>0.362311523387359</v>
      </c>
      <c r="G154" s="4">
        <v>0.40746998758826403</v>
      </c>
      <c r="H154" s="1">
        <v>0.201601430719831</v>
      </c>
      <c r="I154">
        <f>14/99</f>
        <v>0.14141414141414141</v>
      </c>
    </row>
    <row r="155" spans="1:9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0.91670675004008295</v>
      </c>
      <c r="E155" s="1">
        <v>0.13111581493801</v>
      </c>
      <c r="F155" s="1">
        <v>0.241944536003492</v>
      </c>
      <c r="G155" s="4">
        <v>1.6400144844584099E-2</v>
      </c>
      <c r="H155" s="1">
        <v>0.12810281086790701</v>
      </c>
      <c r="I155">
        <v>0</v>
      </c>
    </row>
    <row r="156" spans="1:9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0.75396187441844598</v>
      </c>
      <c r="E156" s="1">
        <v>0.122340691795565</v>
      </c>
      <c r="F156" s="1">
        <v>0.252266134018167</v>
      </c>
      <c r="G156" s="4">
        <v>9.2884794433282694E-2</v>
      </c>
      <c r="H156" s="1">
        <v>9.7721096671778696E-2</v>
      </c>
      <c r="I156">
        <v>0</v>
      </c>
    </row>
    <row r="157" spans="1:9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0.985843966228655</v>
      </c>
      <c r="E157" s="1">
        <v>0.18065003779289501</v>
      </c>
      <c r="F157" s="1">
        <v>0.324280264745199</v>
      </c>
      <c r="G157" s="4">
        <v>1.04813195836453E-2</v>
      </c>
      <c r="H157" s="1">
        <v>0.169576675492356</v>
      </c>
      <c r="I157">
        <v>0</v>
      </c>
    </row>
    <row r="158" spans="1:9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0.97160281469898402</v>
      </c>
      <c r="E158" s="1">
        <v>0.26586424625098698</v>
      </c>
      <c r="F158" s="1">
        <v>0.35974028106120298</v>
      </c>
      <c r="G158" s="4">
        <v>1.82420366294281E-2</v>
      </c>
      <c r="H158" s="1">
        <v>0.263788378037139</v>
      </c>
      <c r="I158">
        <v>0</v>
      </c>
    </row>
    <row r="159" spans="1:9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0.94249577332163403</v>
      </c>
      <c r="E159" s="1">
        <v>0.215626648260414</v>
      </c>
      <c r="F159" s="1">
        <v>0.33217538259318402</v>
      </c>
      <c r="G159" s="4">
        <v>2.1968978657173E-2</v>
      </c>
      <c r="H159" s="1">
        <v>0.26408038822951002</v>
      </c>
      <c r="I159">
        <v>0</v>
      </c>
    </row>
    <row r="160" spans="1:9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0.85510722750506896</v>
      </c>
      <c r="E160" s="1">
        <v>0.73899886521245695</v>
      </c>
      <c r="F160" s="1">
        <v>0.30143449329115302</v>
      </c>
      <c r="G160" s="4">
        <v>2.5913346631444598E-2</v>
      </c>
      <c r="H160" s="1">
        <v>0.311908761382725</v>
      </c>
      <c r="I160">
        <v>0</v>
      </c>
    </row>
    <row r="161" spans="1:9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0.81950137840105497</v>
      </c>
      <c r="E161" s="1">
        <v>0.40909669616143601</v>
      </c>
      <c r="F161" s="1">
        <v>0.36781282753490901</v>
      </c>
      <c r="G161" s="4">
        <v>1.51695530436586E-2</v>
      </c>
      <c r="H161" s="1">
        <v>0.23118341713383</v>
      </c>
      <c r="I161">
        <v>0</v>
      </c>
    </row>
    <row r="162" spans="1:9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0.77117869729800304</v>
      </c>
      <c r="E162" s="1">
        <v>0.73672742895722099</v>
      </c>
      <c r="F162" s="1">
        <v>0.37468469193030701</v>
      </c>
      <c r="G162" s="4">
        <v>2.39213819246697E-2</v>
      </c>
      <c r="H162" s="1">
        <v>0.23224419007977801</v>
      </c>
      <c r="I162">
        <v>0</v>
      </c>
    </row>
    <row r="163" spans="1:9" ht="16.350000000000001" customHeight="1" x14ac:dyDescent="0.25">
      <c r="A163" s="2" t="s">
        <v>65</v>
      </c>
      <c r="B163" s="1">
        <v>7.1203030095507006E-2</v>
      </c>
      <c r="C163" s="2"/>
      <c r="D163" s="1">
        <v>0.85578098264483005</v>
      </c>
      <c r="E163" s="1">
        <v>6.3682629698737794E-2</v>
      </c>
      <c r="F163" s="1">
        <v>0.41977358570081502</v>
      </c>
      <c r="G163" s="4">
        <v>0.11066672669608101</v>
      </c>
      <c r="H163" s="1">
        <v>0.221647390532271</v>
      </c>
      <c r="I163">
        <v>0</v>
      </c>
    </row>
    <row r="164" spans="1:9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0.84694855402549296</v>
      </c>
      <c r="E164" s="1">
        <v>0.118860759493671</v>
      </c>
      <c r="F164" s="1">
        <v>0.356752700225137</v>
      </c>
      <c r="G164" s="4">
        <v>0.956383076358297</v>
      </c>
      <c r="H164" s="1">
        <v>0.19774077831726899</v>
      </c>
      <c r="I164">
        <f>21/99</f>
        <v>0.21212121212121213</v>
      </c>
    </row>
    <row r="165" spans="1:9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0.98296598228663401</v>
      </c>
      <c r="E165" s="1">
        <v>0.203509985303017</v>
      </c>
      <c r="F165" s="1">
        <v>0.37134989386724798</v>
      </c>
      <c r="G165" s="4">
        <v>0.94296678810172196</v>
      </c>
      <c r="H165" s="1">
        <v>0.292149695862088</v>
      </c>
      <c r="I165">
        <f>19/72</f>
        <v>0.2638888888888889</v>
      </c>
    </row>
    <row r="166" spans="1:9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0.98600071182821203</v>
      </c>
      <c r="E166" s="1">
        <v>0.163222131814483</v>
      </c>
      <c r="F166" s="1">
        <v>0.426515726206454</v>
      </c>
      <c r="G166" s="4">
        <v>0.96039698444508104</v>
      </c>
      <c r="H166" s="1">
        <v>0.34168895081009398</v>
      </c>
      <c r="I166">
        <f>18/99</f>
        <v>0.18181818181818182</v>
      </c>
    </row>
    <row r="167" spans="1:9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0.975887219682125</v>
      </c>
      <c r="E167" s="1">
        <v>0.115694527961515</v>
      </c>
      <c r="F167" s="1">
        <v>0.385537089582489</v>
      </c>
      <c r="G167" s="4">
        <v>0.93909838811748503</v>
      </c>
      <c r="H167" s="1">
        <v>0.31217320517236002</v>
      </c>
      <c r="I167">
        <f>22/90</f>
        <v>0.24444444444444444</v>
      </c>
    </row>
    <row r="168" spans="1:9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0.97794568886161404</v>
      </c>
      <c r="E168" s="1">
        <v>0.17780322237670701</v>
      </c>
      <c r="F168" s="1">
        <v>0.35157727854144499</v>
      </c>
      <c r="G168" s="4">
        <v>0.96938541427707403</v>
      </c>
      <c r="H168" s="1">
        <v>0.25564170612825399</v>
      </c>
      <c r="I168">
        <f>12/54</f>
        <v>0.22222222222222221</v>
      </c>
    </row>
    <row r="169" spans="1:9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0.98651495996628702</v>
      </c>
      <c r="E169" s="1">
        <v>0.104281009879254</v>
      </c>
      <c r="F169" s="1">
        <v>0.36412945682630299</v>
      </c>
      <c r="G169" s="4">
        <v>0.94646785626986096</v>
      </c>
      <c r="H169" s="1">
        <v>0.239352849030742</v>
      </c>
      <c r="I169">
        <f>24/81</f>
        <v>0.29629629629629628</v>
      </c>
    </row>
    <row r="170" spans="1:9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0.96530007409236895</v>
      </c>
      <c r="E170" s="1">
        <v>0.10177894429862901</v>
      </c>
      <c r="F170" s="1">
        <v>0.34932648135170902</v>
      </c>
      <c r="G170" s="4">
        <v>0.90531552177072305</v>
      </c>
      <c r="H170" s="1">
        <v>0.200199588906432</v>
      </c>
      <c r="I170">
        <f>16/42</f>
        <v>0.38095238095238093</v>
      </c>
    </row>
    <row r="171" spans="1:9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0.97310761363135401</v>
      </c>
      <c r="E171" s="1">
        <v>0.12603471295060101</v>
      </c>
      <c r="F171" s="1">
        <v>0.35087262307892703</v>
      </c>
      <c r="G171" s="5">
        <v>0</v>
      </c>
      <c r="H171" s="1">
        <v>0.226497240925429</v>
      </c>
      <c r="I171">
        <f>22/81</f>
        <v>0.27160493827160492</v>
      </c>
    </row>
    <row r="172" spans="1:9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0.99489059202488095</v>
      </c>
      <c r="E172" s="1">
        <v>0.16908532679522001</v>
      </c>
      <c r="F172" s="1">
        <v>0.32367789888627702</v>
      </c>
      <c r="G172" s="4">
        <v>0.85521552227517705</v>
      </c>
      <c r="H172" s="1">
        <v>0.32187212406717303</v>
      </c>
      <c r="I172">
        <f>27/132</f>
        <v>0.20454545454545456</v>
      </c>
    </row>
    <row r="173" spans="1:9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0.98420183918887105</v>
      </c>
      <c r="E173" s="1">
        <v>0.18015986882557899</v>
      </c>
      <c r="F173" s="1">
        <v>0.43859042016322097</v>
      </c>
      <c r="G173" s="4">
        <v>0.87631445477599301</v>
      </c>
      <c r="H173" s="1">
        <v>0.44720737684490303</v>
      </c>
      <c r="I173">
        <f>47/221</f>
        <v>0.21266968325791855</v>
      </c>
    </row>
    <row r="174" spans="1:9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0.84090169094184797</v>
      </c>
      <c r="E174" s="1">
        <v>0.113010324294221</v>
      </c>
      <c r="F174" s="1">
        <v>0.36314143363582901</v>
      </c>
      <c r="G174" s="4">
        <v>0.87797988177952901</v>
      </c>
      <c r="H174" s="1">
        <v>0.51195607269604504</v>
      </c>
      <c r="I174">
        <f>13/54</f>
        <v>0.24074074074074073</v>
      </c>
    </row>
    <row r="175" spans="1:9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0.99840867273360201</v>
      </c>
      <c r="E175" s="1">
        <v>0.22052896725440799</v>
      </c>
      <c r="F175" s="1">
        <v>0.42496487893562501</v>
      </c>
      <c r="G175" s="4">
        <v>0.92677085647976698</v>
      </c>
      <c r="H175" s="1">
        <v>0.26587442355445201</v>
      </c>
      <c r="I175">
        <f>15/49</f>
        <v>0.30612244897959184</v>
      </c>
    </row>
    <row r="176" spans="1:9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0.97611919515421597</v>
      </c>
      <c r="E176" s="1">
        <v>0.198868506771816</v>
      </c>
      <c r="F176" s="1">
        <v>0.35645229087851998</v>
      </c>
      <c r="G176" s="4">
        <v>0.91957705863505301</v>
      </c>
      <c r="H176" s="1">
        <v>0.412138931752348</v>
      </c>
      <c r="I176">
        <f>16/99</f>
        <v>0.16161616161616163</v>
      </c>
    </row>
    <row r="177" spans="1:9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0.84683218418015604</v>
      </c>
      <c r="E177" s="1">
        <v>0.41323581455703701</v>
      </c>
      <c r="F177" s="1">
        <v>0.29880208232539202</v>
      </c>
      <c r="G177" s="4">
        <v>3.2389478448926201E-2</v>
      </c>
      <c r="H177" s="1">
        <v>0.149292242836117</v>
      </c>
      <c r="I177">
        <f>17/56</f>
        <v>0.30357142857142855</v>
      </c>
    </row>
    <row r="178" spans="1:9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0.90926187118006596</v>
      </c>
      <c r="E178" s="1">
        <v>0.18950116806376299</v>
      </c>
      <c r="F178" s="1">
        <v>0.246081504702194</v>
      </c>
      <c r="G178" s="4">
        <v>0.142070275403609</v>
      </c>
      <c r="H178" s="1">
        <v>9.4307792773182395E-2</v>
      </c>
      <c r="I178">
        <v>0</v>
      </c>
    </row>
    <row r="179" spans="1:9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0.95204678362573103</v>
      </c>
      <c r="E179" s="1">
        <v>2.2895733816504699E-2</v>
      </c>
      <c r="F179" s="1">
        <v>0.26741236162361598</v>
      </c>
      <c r="G179" s="5">
        <v>0</v>
      </c>
      <c r="H179" s="1">
        <v>0.121718897695048</v>
      </c>
      <c r="I179">
        <f>22/72</f>
        <v>0.30555555555555558</v>
      </c>
    </row>
    <row r="180" spans="1:9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0.96806535462309695</v>
      </c>
      <c r="E180" s="1">
        <v>0.12751847407313799</v>
      </c>
      <c r="F180" s="1">
        <v>0.26273127065497398</v>
      </c>
      <c r="G180" s="4">
        <v>0.14092000800587101</v>
      </c>
      <c r="H180" s="1">
        <v>9.7079280185473696E-2</v>
      </c>
      <c r="I180">
        <f>19/72</f>
        <v>0.2638888888888889</v>
      </c>
    </row>
    <row r="181" spans="1:9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0.93960674157303403</v>
      </c>
      <c r="E181" s="1">
        <v>8.5886530679659803E-2</v>
      </c>
      <c r="F181" s="1">
        <v>0.32132028211719699</v>
      </c>
      <c r="G181" s="4">
        <v>3.3885478853106901E-2</v>
      </c>
      <c r="H181" s="1">
        <v>0.18282115557206099</v>
      </c>
      <c r="I181">
        <f>20/90</f>
        <v>0.22222222222222221</v>
      </c>
    </row>
    <row r="182" spans="1:9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0.86164664518019296</v>
      </c>
      <c r="E182" s="1">
        <v>8.2000805005671598E-2</v>
      </c>
      <c r="F182" s="1">
        <v>0.291285854131834</v>
      </c>
      <c r="G182" s="4">
        <v>3.1679793753618603E-2</v>
      </c>
      <c r="H182" s="1">
        <v>0.176545580844196</v>
      </c>
      <c r="I182">
        <f>25/81</f>
        <v>0.30864197530864196</v>
      </c>
    </row>
    <row r="183" spans="1:9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0.94801279122887205</v>
      </c>
      <c r="E183" s="1">
        <v>0.33761467889908298</v>
      </c>
      <c r="F183" s="1">
        <v>0.305088303986144</v>
      </c>
      <c r="G183" s="4">
        <v>3.0692338655574899E-2</v>
      </c>
      <c r="H183" s="1">
        <v>0.14571463805647999</v>
      </c>
      <c r="I183">
        <f>16/56</f>
        <v>0.2857142857142857</v>
      </c>
    </row>
    <row r="184" spans="1:9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0.90183023405877905</v>
      </c>
      <c r="E184" s="1">
        <v>0.12088860131564801</v>
      </c>
      <c r="F184" s="1">
        <v>0.29871134244575598</v>
      </c>
      <c r="G184" s="4">
        <v>4.43469622386677E-2</v>
      </c>
      <c r="H184" s="1">
        <v>0.186014819166993</v>
      </c>
      <c r="I184">
        <f>24/132</f>
        <v>0.18181818181818182</v>
      </c>
    </row>
    <row r="185" spans="1:9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0.70262308616031199</v>
      </c>
      <c r="E185" s="1">
        <v>9.1421867244257896E-2</v>
      </c>
      <c r="F185" s="1">
        <v>0.335065303649691</v>
      </c>
      <c r="G185" s="4">
        <v>6.5614397794741305E-2</v>
      </c>
      <c r="H185" s="1">
        <v>0.17933659597607399</v>
      </c>
      <c r="I185">
        <f>24/132</f>
        <v>0.18181818181818182</v>
      </c>
    </row>
    <row r="186" spans="1:9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0.91632502890780998</v>
      </c>
      <c r="E186" s="1">
        <v>0.18052022647082999</v>
      </c>
      <c r="F186" s="1">
        <v>0.346630217321584</v>
      </c>
      <c r="G186" s="4">
        <v>9.9342432236112693E-2</v>
      </c>
      <c r="H186" s="1">
        <v>0.23611551430959399</v>
      </c>
      <c r="I186">
        <f>21/99</f>
        <v>0.21212121212121213</v>
      </c>
    </row>
    <row r="187" spans="1:9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0.68949506071528699</v>
      </c>
      <c r="E187" s="1">
        <v>9.7391304347826099E-2</v>
      </c>
      <c r="F187" s="1">
        <v>0.39178221170104799</v>
      </c>
      <c r="G187" s="4">
        <v>0.68529581807670104</v>
      </c>
      <c r="H187" s="1">
        <v>0.31448705342510602</v>
      </c>
      <c r="I187">
        <f>10/35</f>
        <v>0.2857142857142857</v>
      </c>
    </row>
    <row r="188" spans="1:9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0.98214285714285698</v>
      </c>
      <c r="E188" s="1">
        <v>0.19441340782122901</v>
      </c>
      <c r="F188" s="1">
        <v>0.366885625965997</v>
      </c>
      <c r="G188" s="4">
        <v>0.31003141831238801</v>
      </c>
      <c r="H188" s="1">
        <v>0.29750301680126201</v>
      </c>
      <c r="I188">
        <f>4/20</f>
        <v>0.2</v>
      </c>
    </row>
    <row r="189" spans="1:9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0.81597222222222199</v>
      </c>
      <c r="E189" s="1">
        <v>7.52835777761722E-2</v>
      </c>
      <c r="F189" s="1">
        <v>0.38736289011786601</v>
      </c>
      <c r="G189" s="4">
        <v>0.39954420199301499</v>
      </c>
      <c r="H189" s="1">
        <v>0.40201982615394199</v>
      </c>
      <c r="I189">
        <v>0</v>
      </c>
    </row>
    <row r="190" spans="1:9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0.97728194726166295</v>
      </c>
      <c r="E190" s="1">
        <v>0.13987341772151901</v>
      </c>
      <c r="F190" s="1">
        <v>0.37991192411924102</v>
      </c>
      <c r="G190" s="4">
        <v>0.47430529120670001</v>
      </c>
      <c r="H190" s="1">
        <v>0.21086314407614001</v>
      </c>
      <c r="I190">
        <f>7/35</f>
        <v>0.2</v>
      </c>
    </row>
    <row r="191" spans="1:9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0.76545484224517901</v>
      </c>
      <c r="E191" s="1">
        <v>0.87198391420911503</v>
      </c>
      <c r="F191" s="1">
        <v>0.35948895930788199</v>
      </c>
      <c r="G191" s="4">
        <v>2.2806147744174499E-2</v>
      </c>
      <c r="H191" s="1">
        <v>0.176520871919077</v>
      </c>
      <c r="I191">
        <v>0</v>
      </c>
    </row>
    <row r="192" spans="1:9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0.83937823834196901</v>
      </c>
      <c r="E192" s="1">
        <v>0.31107313930362201</v>
      </c>
      <c r="F192" s="1">
        <v>0.36973965641731299</v>
      </c>
      <c r="G192" s="4">
        <v>1.8718840336838599E-2</v>
      </c>
      <c r="H192" s="1">
        <v>0.14009240975206799</v>
      </c>
      <c r="I192">
        <v>0</v>
      </c>
    </row>
    <row r="193" spans="1:9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0.836193895870736</v>
      </c>
      <c r="E193" s="1">
        <v>0.43394486954918399</v>
      </c>
      <c r="F193" s="1">
        <v>0.39258756864375299</v>
      </c>
      <c r="G193" s="4">
        <v>2.8826317256760499E-2</v>
      </c>
      <c r="H193" s="1">
        <v>0.19805912701662401</v>
      </c>
      <c r="I193">
        <v>0</v>
      </c>
    </row>
    <row r="194" spans="1:9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0.80807239084217397</v>
      </c>
      <c r="E194" s="1">
        <v>0.15911643579183801</v>
      </c>
      <c r="F194" s="1">
        <v>0.25707295373665501</v>
      </c>
      <c r="G194" s="4">
        <v>0.60420662319396501</v>
      </c>
      <c r="H194" s="1">
        <v>0.214662233395507</v>
      </c>
      <c r="I194">
        <f>11/45</f>
        <v>0.24444444444444444</v>
      </c>
    </row>
    <row r="195" spans="1:9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0.96735423095663498</v>
      </c>
      <c r="E195" s="1">
        <v>5.9371124738817997E-2</v>
      </c>
      <c r="F195" s="1">
        <v>0.37922210565463799</v>
      </c>
      <c r="G195" s="4">
        <v>9.4802160067252797E-2</v>
      </c>
      <c r="H195" s="1">
        <v>0.25229847358447299</v>
      </c>
      <c r="I195">
        <f>44/195</f>
        <v>0.22564102564102564</v>
      </c>
    </row>
    <row r="196" spans="1:9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0.94971567311992799</v>
      </c>
      <c r="E196" s="1">
        <v>0.205212702216896</v>
      </c>
      <c r="F196" s="1">
        <v>0.34291767554479402</v>
      </c>
      <c r="G196" s="4">
        <v>0.203159638765081</v>
      </c>
      <c r="H196" s="1">
        <v>0.27850333571796998</v>
      </c>
      <c r="I196">
        <f>22/99</f>
        <v>0.22222222222222221</v>
      </c>
    </row>
    <row r="197" spans="1:9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0.99563953488372103</v>
      </c>
      <c r="E197" s="1">
        <v>0.13507242014667101</v>
      </c>
      <c r="F197" s="1">
        <v>0.29166666666666702</v>
      </c>
      <c r="G197" s="4">
        <v>0.68045501551189203</v>
      </c>
      <c r="H197" s="1">
        <v>8.5664335664335706E-2</v>
      </c>
      <c r="I197">
        <f>18/40</f>
        <v>0.45</v>
      </c>
    </row>
    <row r="198" spans="1:9" ht="16.350000000000001" customHeight="1" x14ac:dyDescent="0.25">
      <c r="E198" s="3"/>
      <c r="G198" s="4">
        <v>0.25803802841571299</v>
      </c>
    </row>
    <row r="199" spans="1:9" ht="16.350000000000001" customHeight="1" x14ac:dyDescent="0.25">
      <c r="C199" s="2"/>
      <c r="E199" s="3"/>
    </row>
    <row r="200" spans="1:9" ht="14.85" customHeight="1" x14ac:dyDescent="0.25">
      <c r="C200" s="2"/>
      <c r="E200" s="3"/>
    </row>
    <row r="201" spans="1:9" ht="16.350000000000001" customHeight="1" x14ac:dyDescent="0.25">
      <c r="C201" s="2"/>
      <c r="E201" s="3"/>
    </row>
    <row r="202" spans="1:9" ht="16.350000000000001" customHeight="1" x14ac:dyDescent="0.25">
      <c r="C202" s="2"/>
      <c r="E202" s="3"/>
    </row>
    <row r="203" spans="1:9" ht="16.350000000000001" customHeight="1" x14ac:dyDescent="0.25">
      <c r="C203" s="2"/>
      <c r="E203" s="2"/>
    </row>
    <row r="204" spans="1:9" ht="16.350000000000001" customHeight="1" x14ac:dyDescent="0.25">
      <c r="C204" s="2"/>
      <c r="E204" s="2"/>
    </row>
    <row r="205" spans="1:9" ht="16.350000000000001" customHeight="1" x14ac:dyDescent="0.25">
      <c r="C205" s="2"/>
      <c r="E205" s="2"/>
    </row>
    <row r="206" spans="1:9" ht="16.350000000000001" customHeight="1" x14ac:dyDescent="0.25">
      <c r="C206" s="2"/>
      <c r="E206" s="2"/>
    </row>
    <row r="207" spans="1:9" ht="14.85" customHeight="1" x14ac:dyDescent="0.25">
      <c r="C207" s="2"/>
      <c r="E207" s="2"/>
    </row>
    <row r="208" spans="1:9" ht="16.350000000000001" customHeight="1" x14ac:dyDescent="0.25">
      <c r="C208" s="2"/>
      <c r="E208" s="2"/>
    </row>
    <row r="209" spans="3:5" ht="16.350000000000001" customHeight="1" x14ac:dyDescent="0.25">
      <c r="C209" s="2"/>
      <c r="E209" s="2"/>
    </row>
    <row r="210" spans="3:5" ht="16.350000000000001" customHeight="1" x14ac:dyDescent="0.25">
      <c r="C210" s="2"/>
      <c r="E210" s="2"/>
    </row>
    <row r="211" spans="3:5" ht="16.350000000000001" customHeight="1" x14ac:dyDescent="0.25">
      <c r="C211" s="2"/>
      <c r="E211" s="2"/>
    </row>
    <row r="212" spans="3:5" ht="16.350000000000001" customHeight="1" x14ac:dyDescent="0.25">
      <c r="C212" s="2"/>
      <c r="E212" s="2"/>
    </row>
    <row r="213" spans="3:5" ht="16.350000000000001" customHeight="1" x14ac:dyDescent="0.25">
      <c r="C213" s="2"/>
      <c r="E213" s="2"/>
    </row>
    <row r="214" spans="3:5" ht="14.85" customHeight="1" x14ac:dyDescent="0.25">
      <c r="C214" s="2"/>
      <c r="E214" s="2"/>
    </row>
    <row r="215" spans="3:5" ht="16.350000000000001" customHeight="1" x14ac:dyDescent="0.25">
      <c r="C215" s="2"/>
      <c r="E215" s="2"/>
    </row>
    <row r="216" spans="3:5" ht="16.350000000000001" customHeight="1" x14ac:dyDescent="0.25">
      <c r="C216" s="2"/>
      <c r="E216" s="2"/>
    </row>
    <row r="217" spans="3:5" ht="16.350000000000001" customHeight="1" x14ac:dyDescent="0.25">
      <c r="C217" s="2"/>
      <c r="E217" s="2"/>
    </row>
    <row r="218" spans="3:5" ht="16.350000000000001" customHeight="1" x14ac:dyDescent="0.25">
      <c r="C218" s="2"/>
      <c r="E218" s="2"/>
    </row>
    <row r="219" spans="3:5" ht="16.350000000000001" customHeight="1" x14ac:dyDescent="0.25">
      <c r="C219" s="2"/>
      <c r="E219" s="2"/>
    </row>
    <row r="220" spans="3:5" ht="16.350000000000001" customHeight="1" x14ac:dyDescent="0.25">
      <c r="C220" s="2"/>
      <c r="E220" s="2"/>
    </row>
    <row r="221" spans="3:5" ht="14.85" customHeight="1" x14ac:dyDescent="0.25">
      <c r="C221" s="2"/>
      <c r="E221" s="2"/>
    </row>
    <row r="222" spans="3:5" ht="16.350000000000001" customHeight="1" x14ac:dyDescent="0.25">
      <c r="C222" s="2"/>
      <c r="E222" s="2"/>
    </row>
    <row r="223" spans="3:5" ht="16.350000000000001" customHeight="1" x14ac:dyDescent="0.25">
      <c r="C223" s="2"/>
      <c r="E223" s="2"/>
    </row>
    <row r="224" spans="3:5" ht="16.350000000000001" customHeight="1" x14ac:dyDescent="0.25">
      <c r="C224" s="2"/>
      <c r="E224" s="2"/>
    </row>
    <row r="225" spans="3:5" ht="16.350000000000001" customHeight="1" x14ac:dyDescent="0.25">
      <c r="C225" s="2"/>
      <c r="E225" s="2"/>
    </row>
    <row r="226" spans="3:5" ht="16.350000000000001" customHeight="1" x14ac:dyDescent="0.25">
      <c r="C226" s="2"/>
      <c r="E226" s="2"/>
    </row>
    <row r="227" spans="3:5" ht="16.350000000000001" customHeight="1" x14ac:dyDescent="0.25">
      <c r="C227" s="2"/>
      <c r="E227" s="2"/>
    </row>
    <row r="228" spans="3:5" ht="14.85" customHeight="1" x14ac:dyDescent="0.25">
      <c r="C228" s="2"/>
      <c r="E228" s="2"/>
    </row>
    <row r="229" spans="3:5" ht="16.350000000000001" customHeight="1" x14ac:dyDescent="0.25">
      <c r="C229" s="2"/>
      <c r="E229" s="2"/>
    </row>
    <row r="230" spans="3:5" ht="16.350000000000001" customHeight="1" x14ac:dyDescent="0.25">
      <c r="C230" s="2"/>
      <c r="E230" s="2"/>
    </row>
    <row r="231" spans="3:5" ht="16.350000000000001" customHeight="1" x14ac:dyDescent="0.25">
      <c r="C231" s="2"/>
      <c r="E231" s="2"/>
    </row>
    <row r="232" spans="3:5" ht="16.350000000000001" customHeight="1" x14ac:dyDescent="0.25">
      <c r="C232" s="2"/>
      <c r="E232" s="2"/>
    </row>
    <row r="233" spans="3:5" ht="16.350000000000001" customHeight="1" x14ac:dyDescent="0.25">
      <c r="C233" s="2"/>
      <c r="E233" s="2"/>
    </row>
    <row r="234" spans="3:5" ht="16.350000000000001" customHeight="1" x14ac:dyDescent="0.25">
      <c r="C234" s="2"/>
      <c r="E234" s="2"/>
    </row>
    <row r="235" spans="3:5" ht="14.85" customHeight="1" x14ac:dyDescent="0.25">
      <c r="C235" s="2"/>
      <c r="E235" s="2"/>
    </row>
    <row r="236" spans="3:5" ht="16.350000000000001" customHeight="1" x14ac:dyDescent="0.25">
      <c r="C236" s="2"/>
      <c r="E236" s="2"/>
    </row>
    <row r="237" spans="3:5" ht="16.350000000000001" customHeight="1" x14ac:dyDescent="0.25">
      <c r="C237" s="2"/>
      <c r="E237" s="2"/>
    </row>
    <row r="238" spans="3:5" ht="16.350000000000001" customHeight="1" x14ac:dyDescent="0.25">
      <c r="C238" s="2"/>
      <c r="E238" s="2"/>
    </row>
    <row r="239" spans="3:5" ht="16.350000000000001" customHeight="1" x14ac:dyDescent="0.25">
      <c r="C239" s="2"/>
      <c r="E239" s="2"/>
    </row>
    <row r="240" spans="3:5" ht="16.350000000000001" customHeight="1" x14ac:dyDescent="0.25">
      <c r="C240" s="2"/>
      <c r="E240" s="2"/>
    </row>
    <row r="241" spans="3:5" ht="16.350000000000001" customHeight="1" x14ac:dyDescent="0.25">
      <c r="C241" s="2"/>
      <c r="E241" s="2"/>
    </row>
    <row r="242" spans="3:5" ht="14.85" customHeight="1" x14ac:dyDescent="0.25">
      <c r="C242" s="2"/>
      <c r="E242" s="2"/>
    </row>
    <row r="243" spans="3:5" ht="16.350000000000001" customHeight="1" x14ac:dyDescent="0.25">
      <c r="C243" s="2"/>
      <c r="E243" s="2"/>
    </row>
    <row r="244" spans="3:5" ht="16.350000000000001" customHeight="1" x14ac:dyDescent="0.25">
      <c r="C244" s="2"/>
      <c r="E244" s="2"/>
    </row>
    <row r="245" spans="3:5" ht="16.350000000000001" customHeight="1" x14ac:dyDescent="0.25">
      <c r="C245" s="2"/>
      <c r="E245" s="2"/>
    </row>
    <row r="246" spans="3:5" ht="16.350000000000001" customHeight="1" x14ac:dyDescent="0.25">
      <c r="C246" s="2"/>
      <c r="E246" s="2"/>
    </row>
    <row r="247" spans="3:5" ht="16.350000000000001" customHeight="1" x14ac:dyDescent="0.25">
      <c r="C247" s="2"/>
      <c r="E247" s="2"/>
    </row>
    <row r="248" spans="3:5" ht="16.350000000000001" customHeight="1" x14ac:dyDescent="0.25">
      <c r="C248" s="2"/>
      <c r="E248" s="2"/>
    </row>
    <row r="249" spans="3:5" ht="14.85" customHeight="1" x14ac:dyDescent="0.25">
      <c r="C249" s="2"/>
      <c r="E249" s="2"/>
    </row>
    <row r="250" spans="3:5" ht="16.350000000000001" customHeight="1" x14ac:dyDescent="0.25">
      <c r="C250" s="2"/>
      <c r="E250" s="2"/>
    </row>
    <row r="251" spans="3:5" ht="16.350000000000001" customHeight="1" x14ac:dyDescent="0.25">
      <c r="C251" s="2"/>
      <c r="E251" s="2"/>
    </row>
    <row r="252" spans="3:5" ht="16.350000000000001" customHeight="1" x14ac:dyDescent="0.25">
      <c r="C252" s="2"/>
      <c r="E252" s="2"/>
    </row>
    <row r="253" spans="3:5" ht="16.350000000000001" customHeight="1" x14ac:dyDescent="0.25">
      <c r="C253" s="2"/>
      <c r="E253" s="2"/>
    </row>
    <row r="254" spans="3:5" ht="16.350000000000001" customHeight="1" x14ac:dyDescent="0.25">
      <c r="C254" s="2"/>
      <c r="E254" s="2"/>
    </row>
    <row r="255" spans="3:5" ht="16.350000000000001" customHeight="1" x14ac:dyDescent="0.25">
      <c r="C255" s="2"/>
      <c r="E255" s="2"/>
    </row>
    <row r="256" spans="3:5" ht="14.85" customHeight="1" x14ac:dyDescent="0.25">
      <c r="C256" s="2"/>
      <c r="E256" s="2"/>
    </row>
    <row r="257" spans="3:5" ht="16.350000000000001" customHeight="1" x14ac:dyDescent="0.25">
      <c r="C257" s="2"/>
      <c r="E257" s="2"/>
    </row>
    <row r="258" spans="3:5" ht="16.350000000000001" customHeight="1" x14ac:dyDescent="0.25">
      <c r="C258" s="2"/>
      <c r="E258" s="2"/>
    </row>
    <row r="259" spans="3:5" ht="16.350000000000001" customHeight="1" x14ac:dyDescent="0.25">
      <c r="C259" s="2"/>
      <c r="E259" s="2"/>
    </row>
    <row r="260" spans="3:5" ht="16.350000000000001" customHeight="1" x14ac:dyDescent="0.25">
      <c r="C260" s="2"/>
      <c r="E260" s="2"/>
    </row>
    <row r="261" spans="3:5" ht="16.350000000000001" customHeight="1" x14ac:dyDescent="0.25">
      <c r="C261" s="2"/>
      <c r="E261" s="2"/>
    </row>
    <row r="262" spans="3:5" ht="16.350000000000001" customHeight="1" x14ac:dyDescent="0.25">
      <c r="C262" s="2"/>
      <c r="E262" s="2"/>
    </row>
    <row r="263" spans="3:5" ht="14.85" customHeight="1" x14ac:dyDescent="0.25">
      <c r="C263" s="2"/>
      <c r="E263" s="2"/>
    </row>
    <row r="264" spans="3:5" ht="16.350000000000001" customHeight="1" x14ac:dyDescent="0.25">
      <c r="C264" s="2"/>
      <c r="E264" s="2"/>
    </row>
    <row r="265" spans="3:5" ht="16.350000000000001" customHeight="1" x14ac:dyDescent="0.25">
      <c r="C265" s="2"/>
      <c r="E265" s="2"/>
    </row>
    <row r="266" spans="3:5" ht="16.350000000000001" customHeight="1" x14ac:dyDescent="0.25">
      <c r="C266" s="2"/>
      <c r="E266" s="2"/>
    </row>
    <row r="267" spans="3:5" ht="16.350000000000001" customHeight="1" x14ac:dyDescent="0.25">
      <c r="C267" s="2"/>
      <c r="E267" s="2"/>
    </row>
    <row r="268" spans="3:5" ht="16.350000000000001" customHeight="1" x14ac:dyDescent="0.25">
      <c r="C268" s="2"/>
      <c r="E268" s="2"/>
    </row>
    <row r="269" spans="3:5" ht="16.350000000000001" customHeight="1" x14ac:dyDescent="0.25">
      <c r="C269" s="2"/>
      <c r="E269" s="2"/>
    </row>
    <row r="270" spans="3:5" ht="14.85" customHeight="1" x14ac:dyDescent="0.25">
      <c r="C270" s="2"/>
      <c r="E270" s="2"/>
    </row>
    <row r="271" spans="3:5" ht="16.350000000000001" customHeight="1" x14ac:dyDescent="0.25">
      <c r="C271" s="2"/>
      <c r="E271" s="2"/>
    </row>
    <row r="272" spans="3:5" ht="16.350000000000001" customHeight="1" x14ac:dyDescent="0.25">
      <c r="C272" s="2"/>
      <c r="E272" s="2"/>
    </row>
    <row r="273" spans="3:5" ht="16.350000000000001" customHeight="1" x14ac:dyDescent="0.25">
      <c r="C273" s="2"/>
      <c r="E273" s="2"/>
    </row>
    <row r="274" spans="3:5" ht="16.350000000000001" customHeight="1" x14ac:dyDescent="0.25">
      <c r="C274" s="2"/>
      <c r="E274" s="2"/>
    </row>
    <row r="275" spans="3:5" ht="16.350000000000001" customHeight="1" x14ac:dyDescent="0.25">
      <c r="C275" s="2"/>
      <c r="E275" s="2"/>
    </row>
    <row r="276" spans="3:5" ht="16.350000000000001" customHeight="1" x14ac:dyDescent="0.25">
      <c r="C276" s="2"/>
      <c r="E276" s="2"/>
    </row>
    <row r="277" spans="3:5" ht="14.85" customHeight="1" x14ac:dyDescent="0.25">
      <c r="C277" s="2"/>
      <c r="E277" s="2"/>
    </row>
    <row r="278" spans="3:5" ht="16.350000000000001" customHeight="1" x14ac:dyDescent="0.25">
      <c r="C278" s="2"/>
      <c r="E278" s="2"/>
    </row>
    <row r="279" spans="3:5" ht="16.350000000000001" customHeight="1" x14ac:dyDescent="0.25">
      <c r="C279" s="2"/>
      <c r="E279" s="2"/>
    </row>
    <row r="280" spans="3:5" ht="16.350000000000001" customHeight="1" x14ac:dyDescent="0.25">
      <c r="C280" s="2"/>
      <c r="E280" s="2"/>
    </row>
    <row r="281" spans="3:5" ht="16.350000000000001" customHeight="1" x14ac:dyDescent="0.25">
      <c r="C281" s="2"/>
      <c r="E281" s="2"/>
    </row>
    <row r="282" spans="3:5" ht="16.350000000000001" customHeight="1" x14ac:dyDescent="0.25">
      <c r="C282" s="2"/>
      <c r="E282" s="2"/>
    </row>
    <row r="283" spans="3:5" ht="16.350000000000001" customHeight="1" x14ac:dyDescent="0.25">
      <c r="C283" s="2"/>
      <c r="E283" s="2"/>
    </row>
    <row r="284" spans="3:5" ht="14.85" customHeight="1" x14ac:dyDescent="0.25">
      <c r="C284" s="2"/>
      <c r="E284" s="2"/>
    </row>
    <row r="285" spans="3:5" ht="16.350000000000001" customHeight="1" x14ac:dyDescent="0.25">
      <c r="C285" s="2"/>
      <c r="E285" s="2"/>
    </row>
    <row r="286" spans="3:5" ht="16.350000000000001" customHeight="1" x14ac:dyDescent="0.25">
      <c r="C286" s="2"/>
      <c r="E286" s="2"/>
    </row>
    <row r="287" spans="3:5" ht="16.350000000000001" customHeight="1" x14ac:dyDescent="0.25">
      <c r="C287" s="2"/>
      <c r="E287" s="2"/>
    </row>
    <row r="288" spans="3:5" ht="16.350000000000001" customHeight="1" x14ac:dyDescent="0.25">
      <c r="C288" s="2"/>
      <c r="E288" s="2"/>
    </row>
    <row r="289" spans="3:5" ht="16.350000000000001" customHeight="1" x14ac:dyDescent="0.25">
      <c r="C289" s="2"/>
      <c r="E289" s="2"/>
    </row>
    <row r="290" spans="3:5" ht="16.350000000000001" customHeight="1" x14ac:dyDescent="0.25">
      <c r="C290" s="2"/>
      <c r="E290" s="2"/>
    </row>
    <row r="291" spans="3:5" ht="14.85" customHeight="1" x14ac:dyDescent="0.25">
      <c r="C291" s="2"/>
      <c r="E291" s="2"/>
    </row>
    <row r="292" spans="3:5" ht="16.350000000000001" customHeight="1" x14ac:dyDescent="0.25">
      <c r="C292" s="2"/>
      <c r="E292" s="2"/>
    </row>
    <row r="293" spans="3:5" ht="16.350000000000001" customHeight="1" x14ac:dyDescent="0.25">
      <c r="C293" s="2"/>
      <c r="E293" s="2"/>
    </row>
    <row r="294" spans="3:5" ht="16.350000000000001" customHeight="1" x14ac:dyDescent="0.25">
      <c r="C294" s="2"/>
      <c r="E294" s="2"/>
    </row>
    <row r="295" spans="3:5" ht="16.350000000000001" customHeight="1" x14ac:dyDescent="0.25">
      <c r="C295" s="2"/>
      <c r="E295" s="2"/>
    </row>
    <row r="296" spans="3:5" ht="16.350000000000001" customHeight="1" x14ac:dyDescent="0.25">
      <c r="C296" s="2"/>
      <c r="E296" s="2"/>
    </row>
    <row r="297" spans="3:5" ht="16.350000000000001" customHeight="1" x14ac:dyDescent="0.25">
      <c r="C297" s="2"/>
      <c r="E297" s="2"/>
    </row>
    <row r="298" spans="3:5" ht="14.85" customHeight="1" x14ac:dyDescent="0.25">
      <c r="C298" s="2"/>
      <c r="E298" s="2"/>
    </row>
    <row r="299" spans="3:5" ht="16.350000000000001" customHeight="1" x14ac:dyDescent="0.25">
      <c r="C299" s="2"/>
      <c r="E299" s="2"/>
    </row>
    <row r="300" spans="3:5" ht="16.350000000000001" customHeight="1" x14ac:dyDescent="0.25">
      <c r="C300" s="2"/>
      <c r="E300" s="2"/>
    </row>
    <row r="301" spans="3:5" ht="16.350000000000001" customHeight="1" x14ac:dyDescent="0.25">
      <c r="C301" s="2"/>
      <c r="E301" s="2"/>
    </row>
    <row r="302" spans="3:5" ht="16.350000000000001" customHeight="1" x14ac:dyDescent="0.25">
      <c r="C302" s="2"/>
      <c r="E302" s="2"/>
    </row>
    <row r="303" spans="3:5" ht="16.350000000000001" customHeight="1" x14ac:dyDescent="0.25">
      <c r="C303" s="2"/>
      <c r="E303" s="2"/>
    </row>
    <row r="304" spans="3:5" ht="16.350000000000001" customHeight="1" x14ac:dyDescent="0.25">
      <c r="C304" s="2"/>
      <c r="E304" s="2"/>
    </row>
    <row r="305" spans="3:5" ht="14.85" customHeight="1" x14ac:dyDescent="0.25">
      <c r="C305" s="2"/>
      <c r="E305" s="2"/>
    </row>
    <row r="306" spans="3:5" ht="16.350000000000001" customHeight="1" x14ac:dyDescent="0.25">
      <c r="C306" s="2"/>
      <c r="E306" s="2"/>
    </row>
    <row r="307" spans="3:5" ht="16.350000000000001" customHeight="1" x14ac:dyDescent="0.25">
      <c r="C307" s="2"/>
      <c r="E307" s="2"/>
    </row>
    <row r="308" spans="3:5" ht="16.350000000000001" customHeight="1" x14ac:dyDescent="0.25">
      <c r="C308" s="2"/>
      <c r="E308" s="2"/>
    </row>
    <row r="309" spans="3:5" ht="16.350000000000001" customHeight="1" x14ac:dyDescent="0.25">
      <c r="C309" s="2"/>
      <c r="E309" s="2"/>
    </row>
    <row r="310" spans="3:5" ht="16.350000000000001" customHeight="1" x14ac:dyDescent="0.25">
      <c r="C310" s="2"/>
      <c r="E310" s="2"/>
    </row>
    <row r="311" spans="3:5" ht="16.350000000000001" customHeight="1" x14ac:dyDescent="0.25">
      <c r="C311" s="2"/>
      <c r="E311" s="2"/>
    </row>
    <row r="312" spans="3:5" ht="14.85" customHeight="1" x14ac:dyDescent="0.25">
      <c r="C312" s="2"/>
      <c r="E312" s="2"/>
    </row>
    <row r="313" spans="3:5" ht="16.350000000000001" customHeight="1" x14ac:dyDescent="0.25">
      <c r="C313" s="2"/>
      <c r="E313" s="2"/>
    </row>
    <row r="314" spans="3:5" ht="16.350000000000001" customHeight="1" x14ac:dyDescent="0.25">
      <c r="C314" s="2"/>
      <c r="E314" s="2"/>
    </row>
    <row r="315" spans="3:5" ht="16.350000000000001" customHeight="1" x14ac:dyDescent="0.25">
      <c r="C315" s="2"/>
      <c r="E315" s="2"/>
    </row>
    <row r="316" spans="3:5" ht="16.350000000000001" customHeight="1" x14ac:dyDescent="0.25">
      <c r="C316" s="2"/>
      <c r="E316" s="2"/>
    </row>
    <row r="317" spans="3:5" ht="16.350000000000001" customHeight="1" x14ac:dyDescent="0.25">
      <c r="C317" s="2"/>
      <c r="E317" s="2"/>
    </row>
    <row r="318" spans="3:5" ht="16.350000000000001" customHeight="1" x14ac:dyDescent="0.25">
      <c r="C318" s="2"/>
      <c r="E318" s="2"/>
    </row>
    <row r="319" spans="3:5" ht="14.85" customHeight="1" x14ac:dyDescent="0.25">
      <c r="C319" s="2"/>
      <c r="E319" s="2"/>
    </row>
    <row r="320" spans="3:5" ht="16.350000000000001" customHeight="1" x14ac:dyDescent="0.25">
      <c r="C320" s="2"/>
      <c r="E320" s="2"/>
    </row>
    <row r="321" spans="3:5" ht="16.350000000000001" customHeight="1" x14ac:dyDescent="0.25">
      <c r="C321" s="2"/>
      <c r="E321" s="2"/>
    </row>
    <row r="322" spans="3:5" ht="16.350000000000001" customHeight="1" x14ac:dyDescent="0.25">
      <c r="C322" s="2"/>
      <c r="E322" s="2"/>
    </row>
    <row r="323" spans="3:5" ht="16.350000000000001" customHeight="1" x14ac:dyDescent="0.25">
      <c r="C323" s="2"/>
      <c r="E323" s="2"/>
    </row>
    <row r="324" spans="3:5" ht="16.350000000000001" customHeight="1" x14ac:dyDescent="0.25">
      <c r="C324" s="2"/>
      <c r="E324" s="2"/>
    </row>
    <row r="325" spans="3:5" ht="16.350000000000001" customHeight="1" x14ac:dyDescent="0.25">
      <c r="C325" s="2"/>
      <c r="E325" s="2"/>
    </row>
    <row r="326" spans="3:5" ht="14.85" customHeight="1" x14ac:dyDescent="0.25">
      <c r="C326" s="2"/>
      <c r="E326" s="2"/>
    </row>
    <row r="327" spans="3:5" ht="16.350000000000001" customHeight="1" x14ac:dyDescent="0.25">
      <c r="C327" s="2"/>
      <c r="E327" s="2"/>
    </row>
    <row r="328" spans="3:5" ht="16.350000000000001" customHeight="1" x14ac:dyDescent="0.25">
      <c r="C328" s="2"/>
      <c r="E328" s="2"/>
    </row>
    <row r="329" spans="3:5" ht="16.350000000000001" customHeight="1" x14ac:dyDescent="0.25">
      <c r="C329" s="2"/>
      <c r="E329" s="2"/>
    </row>
    <row r="330" spans="3:5" ht="16.350000000000001" customHeight="1" x14ac:dyDescent="0.25">
      <c r="C330" s="2"/>
      <c r="E330" s="2"/>
    </row>
    <row r="331" spans="3:5" ht="16.350000000000001" customHeight="1" x14ac:dyDescent="0.25">
      <c r="C331" s="2"/>
      <c r="E331" s="2"/>
    </row>
    <row r="332" spans="3:5" ht="16.350000000000001" customHeight="1" x14ac:dyDescent="0.25">
      <c r="C332" s="2"/>
      <c r="E332" s="2"/>
    </row>
    <row r="333" spans="3:5" ht="14.85" customHeight="1" x14ac:dyDescent="0.25">
      <c r="C333" s="2"/>
      <c r="E333" s="2"/>
    </row>
    <row r="334" spans="3:5" ht="16.350000000000001" customHeight="1" x14ac:dyDescent="0.25">
      <c r="C334" s="2"/>
      <c r="E334" s="2"/>
    </row>
    <row r="335" spans="3:5" ht="16.350000000000001" customHeight="1" x14ac:dyDescent="0.25">
      <c r="C335" s="2"/>
      <c r="E335" s="2"/>
    </row>
    <row r="336" spans="3:5" ht="16.350000000000001" customHeight="1" x14ac:dyDescent="0.25">
      <c r="C336" s="2"/>
      <c r="E336" s="2"/>
    </row>
    <row r="337" spans="3:5" ht="16.350000000000001" customHeight="1" x14ac:dyDescent="0.25">
      <c r="C337" s="2"/>
      <c r="E337" s="2"/>
    </row>
    <row r="338" spans="3:5" ht="16.350000000000001" customHeight="1" x14ac:dyDescent="0.25">
      <c r="C338" s="2"/>
      <c r="E338" s="2"/>
    </row>
    <row r="339" spans="3:5" ht="16.350000000000001" customHeight="1" x14ac:dyDescent="0.25">
      <c r="C339" s="2"/>
      <c r="E339" s="2"/>
    </row>
    <row r="340" spans="3:5" ht="14.85" customHeight="1" x14ac:dyDescent="0.25">
      <c r="C340" s="2"/>
      <c r="E340" s="2"/>
    </row>
    <row r="341" spans="3:5" ht="16.350000000000001" customHeight="1" x14ac:dyDescent="0.25">
      <c r="C341" s="2"/>
      <c r="E341" s="2"/>
    </row>
    <row r="342" spans="3:5" ht="16.350000000000001" customHeight="1" x14ac:dyDescent="0.25">
      <c r="C342" s="2"/>
      <c r="E342" s="2"/>
    </row>
    <row r="343" spans="3:5" ht="16.350000000000001" customHeight="1" x14ac:dyDescent="0.25">
      <c r="C343" s="2"/>
      <c r="E343" s="2"/>
    </row>
    <row r="344" spans="3:5" ht="16.350000000000001" customHeight="1" x14ac:dyDescent="0.25">
      <c r="C344" s="2"/>
      <c r="E344" s="2"/>
    </row>
    <row r="345" spans="3:5" ht="16.350000000000001" customHeight="1" x14ac:dyDescent="0.25">
      <c r="C345" s="2"/>
      <c r="E345" s="2"/>
    </row>
    <row r="346" spans="3:5" ht="16.350000000000001" customHeight="1" x14ac:dyDescent="0.25">
      <c r="C346" s="2"/>
      <c r="E346" s="2"/>
    </row>
    <row r="347" spans="3:5" ht="14.85" customHeight="1" x14ac:dyDescent="0.25">
      <c r="C347" s="2"/>
      <c r="E347" s="2"/>
    </row>
    <row r="348" spans="3:5" ht="16.350000000000001" customHeight="1" x14ac:dyDescent="0.25">
      <c r="C348" s="2"/>
      <c r="E348" s="2"/>
    </row>
    <row r="349" spans="3:5" ht="16.350000000000001" customHeight="1" x14ac:dyDescent="0.25">
      <c r="C349" s="2"/>
      <c r="E349" s="2"/>
    </row>
    <row r="350" spans="3:5" ht="16.350000000000001" customHeight="1" x14ac:dyDescent="0.25">
      <c r="C350" s="2"/>
      <c r="E350" s="2"/>
    </row>
    <row r="351" spans="3:5" ht="16.350000000000001" customHeight="1" x14ac:dyDescent="0.25">
      <c r="C351" s="2"/>
      <c r="E351" s="2"/>
    </row>
    <row r="352" spans="3:5" ht="16.350000000000001" customHeight="1" x14ac:dyDescent="0.25">
      <c r="C352" s="2"/>
      <c r="E352" s="2"/>
    </row>
    <row r="353" spans="3:5" ht="16.350000000000001" customHeight="1" x14ac:dyDescent="0.25">
      <c r="C353" s="2"/>
      <c r="E353" s="2"/>
    </row>
    <row r="354" spans="3:5" ht="14.85" customHeight="1" x14ac:dyDescent="0.25">
      <c r="C354" s="2"/>
      <c r="E354" s="2"/>
    </row>
    <row r="355" spans="3:5" ht="16.350000000000001" customHeight="1" x14ac:dyDescent="0.25">
      <c r="C355" s="2"/>
      <c r="E355" s="2"/>
    </row>
    <row r="356" spans="3:5" ht="16.350000000000001" customHeight="1" x14ac:dyDescent="0.25">
      <c r="C356" s="2"/>
      <c r="E356" s="2"/>
    </row>
    <row r="357" spans="3:5" ht="16.350000000000001" customHeight="1" x14ac:dyDescent="0.25">
      <c r="C357" s="2"/>
      <c r="E357" s="2"/>
    </row>
    <row r="358" spans="3:5" ht="16.350000000000001" customHeight="1" x14ac:dyDescent="0.25">
      <c r="C358" s="2"/>
      <c r="E358" s="2"/>
    </row>
    <row r="359" spans="3:5" ht="16.350000000000001" customHeight="1" x14ac:dyDescent="0.25">
      <c r="C359" s="2"/>
      <c r="E359" s="2"/>
    </row>
    <row r="360" spans="3:5" ht="16.350000000000001" customHeight="1" x14ac:dyDescent="0.25">
      <c r="C360" s="2"/>
      <c r="E360" s="2"/>
    </row>
    <row r="361" spans="3:5" ht="14.85" customHeight="1" x14ac:dyDescent="0.25">
      <c r="C361" s="2"/>
      <c r="E361" s="2"/>
    </row>
    <row r="362" spans="3:5" ht="16.350000000000001" customHeight="1" x14ac:dyDescent="0.25">
      <c r="C362" s="2"/>
      <c r="E362" s="2"/>
    </row>
    <row r="363" spans="3:5" ht="16.350000000000001" customHeight="1" x14ac:dyDescent="0.25">
      <c r="C363" s="2"/>
      <c r="E363" s="2"/>
    </row>
    <row r="364" spans="3:5" ht="16.350000000000001" customHeight="1" x14ac:dyDescent="0.25">
      <c r="C364" s="2"/>
      <c r="E364" s="2"/>
    </row>
    <row r="365" spans="3:5" ht="16.350000000000001" customHeight="1" x14ac:dyDescent="0.25">
      <c r="C365" s="2"/>
      <c r="E365" s="2"/>
    </row>
    <row r="366" spans="3:5" ht="16.350000000000001" customHeight="1" x14ac:dyDescent="0.25">
      <c r="C366" s="2"/>
      <c r="E366" s="2"/>
    </row>
    <row r="367" spans="3:5" ht="16.350000000000001" customHeight="1" x14ac:dyDescent="0.25">
      <c r="C367" s="2"/>
      <c r="E367" s="2"/>
    </row>
    <row r="368" spans="3:5" ht="14.85" customHeight="1" x14ac:dyDescent="0.25">
      <c r="C368" s="2"/>
      <c r="E368" s="2"/>
    </row>
    <row r="369" spans="3:5" ht="16.350000000000001" customHeight="1" x14ac:dyDescent="0.25">
      <c r="C369" s="2"/>
      <c r="E369" s="2"/>
    </row>
    <row r="370" spans="3:5" ht="16.350000000000001" customHeight="1" x14ac:dyDescent="0.25">
      <c r="C370" s="2"/>
      <c r="E370" s="2"/>
    </row>
    <row r="371" spans="3:5" ht="16.350000000000001" customHeight="1" x14ac:dyDescent="0.25">
      <c r="C371" s="2"/>
      <c r="E371" s="2"/>
    </row>
    <row r="372" spans="3:5" ht="16.350000000000001" customHeight="1" x14ac:dyDescent="0.25">
      <c r="C372" s="2"/>
      <c r="E372" s="2"/>
    </row>
    <row r="373" spans="3:5" ht="16.350000000000001" customHeight="1" x14ac:dyDescent="0.25">
      <c r="C373" s="2"/>
      <c r="E373" s="2"/>
    </row>
    <row r="374" spans="3:5" ht="16.350000000000001" customHeight="1" x14ac:dyDescent="0.25">
      <c r="C374" s="2"/>
      <c r="E374" s="2"/>
    </row>
    <row r="375" spans="3:5" ht="14.85" customHeight="1" x14ac:dyDescent="0.25">
      <c r="C375" s="2"/>
      <c r="E375" s="2"/>
    </row>
    <row r="376" spans="3:5" ht="16.350000000000001" customHeight="1" x14ac:dyDescent="0.25">
      <c r="C376" s="2"/>
      <c r="E376" s="2"/>
    </row>
    <row r="377" spans="3:5" ht="16.350000000000001" customHeight="1" x14ac:dyDescent="0.25">
      <c r="C377" s="2"/>
      <c r="E377" s="2"/>
    </row>
    <row r="378" spans="3:5" ht="16.350000000000001" customHeight="1" x14ac:dyDescent="0.25">
      <c r="C378" s="2"/>
      <c r="E378" s="2"/>
    </row>
    <row r="379" spans="3:5" ht="16.350000000000001" customHeight="1" x14ac:dyDescent="0.25">
      <c r="C379" s="2"/>
      <c r="E379" s="2"/>
    </row>
    <row r="380" spans="3:5" ht="16.350000000000001" customHeight="1" x14ac:dyDescent="0.25">
      <c r="C380" s="2"/>
      <c r="E380" s="2"/>
    </row>
    <row r="381" spans="3:5" ht="16.350000000000001" customHeight="1" x14ac:dyDescent="0.25">
      <c r="C381" s="2"/>
      <c r="E381" s="2"/>
    </row>
    <row r="382" spans="3:5" ht="14.85" customHeight="1" x14ac:dyDescent="0.25">
      <c r="C382" s="2"/>
      <c r="E382" s="2"/>
    </row>
    <row r="383" spans="3:5" ht="16.350000000000001" customHeight="1" x14ac:dyDescent="0.25">
      <c r="C383" s="2"/>
      <c r="E383" s="2"/>
    </row>
    <row r="384" spans="3:5" ht="16.350000000000001" customHeight="1" x14ac:dyDescent="0.25">
      <c r="C384" s="2"/>
      <c r="E384" s="2"/>
    </row>
    <row r="385" spans="3:5" ht="16.350000000000001" customHeight="1" x14ac:dyDescent="0.25">
      <c r="C385" s="2"/>
      <c r="E385" s="2"/>
    </row>
    <row r="386" spans="3:5" ht="16.350000000000001" customHeight="1" x14ac:dyDescent="0.25">
      <c r="C386" s="2"/>
      <c r="E386" s="2"/>
    </row>
    <row r="387" spans="3:5" ht="16.350000000000001" customHeight="1" x14ac:dyDescent="0.25">
      <c r="C387" s="2"/>
      <c r="E387" s="2"/>
    </row>
    <row r="388" spans="3:5" ht="16.350000000000001" customHeight="1" x14ac:dyDescent="0.25">
      <c r="C388" s="2"/>
      <c r="E388" s="2"/>
    </row>
    <row r="389" spans="3:5" ht="14.85" customHeight="1" x14ac:dyDescent="0.25">
      <c r="C389" s="2"/>
      <c r="E389" s="2"/>
    </row>
    <row r="390" spans="3:5" ht="16.350000000000001" customHeight="1" x14ac:dyDescent="0.25">
      <c r="C390" s="2"/>
      <c r="E390" s="2"/>
    </row>
    <row r="391" spans="3:5" ht="16.350000000000001" customHeight="1" x14ac:dyDescent="0.25">
      <c r="C391" s="2"/>
      <c r="E391" s="2"/>
    </row>
    <row r="392" spans="3:5" ht="16.350000000000001" customHeight="1" x14ac:dyDescent="0.25">
      <c r="C392" s="2"/>
      <c r="E392" s="2"/>
    </row>
    <row r="393" spans="3:5" ht="16.350000000000001" customHeight="1" x14ac:dyDescent="0.25">
      <c r="C393" s="2"/>
      <c r="E393" s="2"/>
    </row>
    <row r="394" spans="3:5" ht="16.350000000000001" customHeight="1" x14ac:dyDescent="0.25">
      <c r="E394" s="2"/>
    </row>
    <row r="395" spans="3:5" ht="16.350000000000001" customHeight="1" x14ac:dyDescent="0.25">
      <c r="E395" s="2"/>
    </row>
    <row r="396" spans="3:5" ht="14.85" customHeight="1" x14ac:dyDescent="0.25">
      <c r="E396" s="2"/>
    </row>
    <row r="397" spans="3:5" ht="16.350000000000001" customHeight="1" x14ac:dyDescent="0.25">
      <c r="E397" s="2"/>
    </row>
    <row r="398" spans="3:5" ht="16.350000000000001" customHeight="1" x14ac:dyDescent="0.25">
      <c r="E398" s="2"/>
    </row>
    <row r="399" spans="3:5" ht="16.350000000000001" customHeight="1" x14ac:dyDescent="0.25">
      <c r="E399" s="2"/>
    </row>
    <row r="400" spans="3:5" ht="16.350000000000001" customHeight="1" x14ac:dyDescent="0.25">
      <c r="E400" s="2"/>
    </row>
    <row r="401" spans="5:5" ht="16.350000000000001" customHeight="1" x14ac:dyDescent="0.25">
      <c r="E401" s="2"/>
    </row>
    <row r="402" spans="5:5" ht="16.350000000000001" customHeight="1" x14ac:dyDescent="0.25">
      <c r="E402" s="2"/>
    </row>
    <row r="403" spans="5:5" ht="14.85" customHeight="1" x14ac:dyDescent="0.25">
      <c r="E403" s="2"/>
    </row>
    <row r="404" spans="5:5" ht="16.350000000000001" customHeight="1" x14ac:dyDescent="0.25">
      <c r="E404" s="2"/>
    </row>
    <row r="405" spans="5:5" ht="16.350000000000001" customHeight="1" x14ac:dyDescent="0.25">
      <c r="E405" s="2"/>
    </row>
    <row r="406" spans="5:5" ht="16.350000000000001" customHeight="1" x14ac:dyDescent="0.25">
      <c r="E406" s="2"/>
    </row>
    <row r="407" spans="5:5" ht="16.350000000000001" customHeight="1" x14ac:dyDescent="0.25">
      <c r="E407" s="2"/>
    </row>
    <row r="408" spans="5:5" ht="16.350000000000001" customHeight="1" x14ac:dyDescent="0.25">
      <c r="E408" s="2"/>
    </row>
    <row r="409" spans="5:5" ht="16.350000000000001" customHeight="1" x14ac:dyDescent="0.25">
      <c r="E409" s="2"/>
    </row>
    <row r="410" spans="5:5" ht="14.85" customHeight="1" x14ac:dyDescent="0.25">
      <c r="E410" s="2"/>
    </row>
    <row r="411" spans="5:5" ht="16.350000000000001" customHeight="1" x14ac:dyDescent="0.25">
      <c r="E411" s="2"/>
    </row>
    <row r="412" spans="5:5" ht="16.350000000000001" customHeight="1" x14ac:dyDescent="0.25">
      <c r="E412" s="2"/>
    </row>
    <row r="413" spans="5:5" ht="16.350000000000001" customHeight="1" x14ac:dyDescent="0.25">
      <c r="E413" s="2"/>
    </row>
    <row r="414" spans="5:5" ht="16.350000000000001" customHeight="1" x14ac:dyDescent="0.25">
      <c r="E414" s="2"/>
    </row>
    <row r="415" spans="5:5" ht="16.350000000000001" customHeight="1" x14ac:dyDescent="0.25">
      <c r="E415" s="2"/>
    </row>
    <row r="416" spans="5:5" ht="16.350000000000001" customHeight="1" x14ac:dyDescent="0.25">
      <c r="E416" s="2"/>
    </row>
    <row r="417" spans="5:5" ht="14.85" customHeight="1" x14ac:dyDescent="0.25">
      <c r="E417" s="2"/>
    </row>
    <row r="418" spans="5:5" ht="16.350000000000001" customHeight="1" x14ac:dyDescent="0.25">
      <c r="E418" s="2"/>
    </row>
    <row r="419" spans="5:5" ht="16.350000000000001" customHeight="1" x14ac:dyDescent="0.25">
      <c r="E419" s="2"/>
    </row>
    <row r="420" spans="5:5" ht="16.350000000000001" customHeight="1" x14ac:dyDescent="0.25">
      <c r="E420" s="2"/>
    </row>
    <row r="421" spans="5:5" ht="16.350000000000001" customHeight="1" x14ac:dyDescent="0.25">
      <c r="E421" s="2"/>
    </row>
    <row r="422" spans="5:5" ht="16.350000000000001" customHeight="1" x14ac:dyDescent="0.25">
      <c r="E422" s="2"/>
    </row>
    <row r="423" spans="5:5" ht="16.350000000000001" customHeight="1" x14ac:dyDescent="0.25">
      <c r="E423" s="2"/>
    </row>
    <row r="424" spans="5:5" ht="14.85" customHeight="1" x14ac:dyDescent="0.25">
      <c r="E424" s="2"/>
    </row>
    <row r="425" spans="5:5" ht="16.350000000000001" customHeight="1" x14ac:dyDescent="0.25">
      <c r="E425" s="2"/>
    </row>
    <row r="426" spans="5:5" ht="16.350000000000001" customHeight="1" x14ac:dyDescent="0.25">
      <c r="E426" s="2"/>
    </row>
    <row r="427" spans="5:5" ht="16.350000000000001" customHeight="1" x14ac:dyDescent="0.25">
      <c r="E427" s="2"/>
    </row>
    <row r="428" spans="5:5" ht="16.350000000000001" customHeight="1" x14ac:dyDescent="0.25">
      <c r="E428" s="2"/>
    </row>
    <row r="429" spans="5:5" ht="16.350000000000001" customHeight="1" x14ac:dyDescent="0.25">
      <c r="E429" s="2"/>
    </row>
    <row r="430" spans="5:5" ht="16.350000000000001" customHeight="1" x14ac:dyDescent="0.25">
      <c r="E430" s="2"/>
    </row>
    <row r="431" spans="5:5" ht="14.85" customHeight="1" x14ac:dyDescent="0.25">
      <c r="E431" s="2"/>
    </row>
    <row r="432" spans="5:5" ht="16.350000000000001" customHeight="1" x14ac:dyDescent="0.25">
      <c r="E432" s="2"/>
    </row>
    <row r="433" spans="5:5" ht="16.350000000000001" customHeight="1" x14ac:dyDescent="0.25">
      <c r="E433" s="2"/>
    </row>
    <row r="434" spans="5:5" ht="16.350000000000001" customHeight="1" x14ac:dyDescent="0.25">
      <c r="E434" s="2"/>
    </row>
    <row r="435" spans="5:5" ht="16.350000000000001" customHeight="1" x14ac:dyDescent="0.25">
      <c r="E435" s="2"/>
    </row>
    <row r="436" spans="5:5" ht="16.350000000000001" customHeight="1" x14ac:dyDescent="0.25">
      <c r="E436" s="2"/>
    </row>
    <row r="437" spans="5:5" ht="16.350000000000001" customHeight="1" x14ac:dyDescent="0.25">
      <c r="E437" s="2"/>
    </row>
    <row r="438" spans="5:5" ht="14.85" customHeight="1" x14ac:dyDescent="0.25">
      <c r="E438" s="2"/>
    </row>
    <row r="439" spans="5:5" ht="16.350000000000001" customHeight="1" x14ac:dyDescent="0.25">
      <c r="E439" s="2"/>
    </row>
    <row r="440" spans="5:5" ht="16.350000000000001" customHeight="1" x14ac:dyDescent="0.25">
      <c r="E440" s="2"/>
    </row>
    <row r="441" spans="5:5" ht="16.350000000000001" customHeight="1" x14ac:dyDescent="0.25">
      <c r="E441" s="2"/>
    </row>
    <row r="442" spans="5:5" ht="16.350000000000001" customHeight="1" x14ac:dyDescent="0.25">
      <c r="E442" s="2"/>
    </row>
    <row r="443" spans="5:5" ht="16.350000000000001" customHeight="1" x14ac:dyDescent="0.25">
      <c r="E443" s="2"/>
    </row>
    <row r="444" spans="5:5" ht="16.350000000000001" customHeight="1" x14ac:dyDescent="0.25">
      <c r="E444" s="2"/>
    </row>
    <row r="445" spans="5:5" ht="14.85" customHeight="1" x14ac:dyDescent="0.25">
      <c r="E445" s="2"/>
    </row>
    <row r="446" spans="5:5" ht="16.350000000000001" customHeight="1" x14ac:dyDescent="0.25">
      <c r="E446" s="2"/>
    </row>
    <row r="447" spans="5:5" ht="16.350000000000001" customHeight="1" x14ac:dyDescent="0.25">
      <c r="E447" s="2"/>
    </row>
    <row r="448" spans="5:5" ht="16.350000000000001" customHeight="1" x14ac:dyDescent="0.25">
      <c r="E448" s="2"/>
    </row>
    <row r="449" spans="5:5" ht="16.350000000000001" customHeight="1" x14ac:dyDescent="0.25">
      <c r="E449" s="2"/>
    </row>
    <row r="450" spans="5:5" ht="16.350000000000001" customHeight="1" x14ac:dyDescent="0.25">
      <c r="E450" s="2"/>
    </row>
    <row r="451" spans="5:5" ht="16.350000000000001" customHeight="1" x14ac:dyDescent="0.25">
      <c r="E451" s="2"/>
    </row>
    <row r="452" spans="5:5" ht="14.85" customHeight="1" x14ac:dyDescent="0.25">
      <c r="E452" s="2"/>
    </row>
    <row r="453" spans="5:5" ht="16.350000000000001" customHeight="1" x14ac:dyDescent="0.25">
      <c r="E453" s="2"/>
    </row>
    <row r="454" spans="5:5" ht="16.350000000000001" customHeight="1" x14ac:dyDescent="0.25">
      <c r="E454" s="2"/>
    </row>
    <row r="455" spans="5:5" ht="16.350000000000001" customHeight="1" x14ac:dyDescent="0.25">
      <c r="E455" s="2"/>
    </row>
    <row r="456" spans="5:5" ht="16.350000000000001" customHeight="1" x14ac:dyDescent="0.25">
      <c r="E456" s="2"/>
    </row>
    <row r="457" spans="5:5" ht="16.350000000000001" customHeight="1" x14ac:dyDescent="0.25">
      <c r="E457" s="2"/>
    </row>
    <row r="458" spans="5:5" ht="16.350000000000001" customHeight="1" x14ac:dyDescent="0.25">
      <c r="E458" s="2"/>
    </row>
    <row r="459" spans="5:5" ht="14.85" customHeight="1" x14ac:dyDescent="0.25">
      <c r="E459" s="2"/>
    </row>
    <row r="460" spans="5:5" ht="16.350000000000001" customHeight="1" x14ac:dyDescent="0.25">
      <c r="E460" s="2"/>
    </row>
    <row r="461" spans="5:5" ht="16.350000000000001" customHeight="1" x14ac:dyDescent="0.25">
      <c r="E461" s="2"/>
    </row>
    <row r="462" spans="5:5" ht="16.350000000000001" customHeight="1" x14ac:dyDescent="0.25">
      <c r="E462" s="2"/>
    </row>
    <row r="463" spans="5:5" ht="16.350000000000001" customHeight="1" x14ac:dyDescent="0.25">
      <c r="E463" s="2"/>
    </row>
    <row r="464" spans="5:5" ht="16.350000000000001" customHeight="1" x14ac:dyDescent="0.25">
      <c r="E464" s="2"/>
    </row>
    <row r="465" spans="5:5" ht="16.350000000000001" customHeight="1" x14ac:dyDescent="0.25">
      <c r="E465" s="2"/>
    </row>
    <row r="466" spans="5:5" ht="14.85" customHeight="1" x14ac:dyDescent="0.25">
      <c r="E466" s="2"/>
    </row>
    <row r="467" spans="5:5" ht="16.350000000000001" customHeight="1" x14ac:dyDescent="0.25">
      <c r="E467" s="2"/>
    </row>
    <row r="468" spans="5:5" ht="16.350000000000001" customHeight="1" x14ac:dyDescent="0.25">
      <c r="E468" s="2"/>
    </row>
    <row r="469" spans="5:5" ht="16.350000000000001" customHeight="1" x14ac:dyDescent="0.25">
      <c r="E469" s="2"/>
    </row>
    <row r="470" spans="5:5" ht="16.350000000000001" customHeight="1" x14ac:dyDescent="0.25">
      <c r="E470" s="2"/>
    </row>
    <row r="471" spans="5:5" ht="16.350000000000001" customHeight="1" x14ac:dyDescent="0.25">
      <c r="E471" s="2"/>
    </row>
    <row r="472" spans="5:5" ht="16.350000000000001" customHeight="1" x14ac:dyDescent="0.25">
      <c r="E472" s="2"/>
    </row>
    <row r="473" spans="5:5" ht="14.85" customHeight="1" x14ac:dyDescent="0.25">
      <c r="E473" s="2"/>
    </row>
    <row r="474" spans="5:5" ht="16.350000000000001" customHeight="1" x14ac:dyDescent="0.25">
      <c r="E474" s="2"/>
    </row>
    <row r="475" spans="5:5" ht="16.350000000000001" customHeight="1" x14ac:dyDescent="0.25">
      <c r="E475" s="2"/>
    </row>
    <row r="476" spans="5:5" ht="16.350000000000001" customHeight="1" x14ac:dyDescent="0.25">
      <c r="E476" s="2"/>
    </row>
    <row r="477" spans="5:5" ht="16.350000000000001" customHeight="1" x14ac:dyDescent="0.25">
      <c r="E477" s="2"/>
    </row>
    <row r="478" spans="5:5" ht="16.350000000000001" customHeight="1" x14ac:dyDescent="0.25">
      <c r="E478" s="2"/>
    </row>
    <row r="479" spans="5:5" ht="14.85" customHeight="1" x14ac:dyDescent="0.25">
      <c r="E479" s="2"/>
    </row>
    <row r="480" spans="5:5" ht="16.350000000000001" customHeight="1" x14ac:dyDescent="0.25">
      <c r="E480" s="2"/>
    </row>
    <row r="481" spans="5:5" ht="16.350000000000001" customHeight="1" x14ac:dyDescent="0.25">
      <c r="E481" s="2"/>
    </row>
    <row r="482" spans="5:5" ht="16.350000000000001" customHeight="1" x14ac:dyDescent="0.25">
      <c r="E482" s="2"/>
    </row>
    <row r="483" spans="5:5" ht="16.350000000000001" customHeight="1" x14ac:dyDescent="0.25">
      <c r="E483" s="2"/>
    </row>
    <row r="484" spans="5:5" ht="16.350000000000001" customHeight="1" x14ac:dyDescent="0.25">
      <c r="E484" s="2"/>
    </row>
    <row r="485" spans="5:5" ht="16.350000000000001" customHeight="1" x14ac:dyDescent="0.25">
      <c r="E485" s="2"/>
    </row>
    <row r="486" spans="5:5" ht="14.85" customHeight="1" x14ac:dyDescent="0.25">
      <c r="E486" s="2"/>
    </row>
    <row r="487" spans="5:5" ht="16.350000000000001" customHeight="1" x14ac:dyDescent="0.25">
      <c r="E487" s="2"/>
    </row>
    <row r="488" spans="5:5" ht="16.350000000000001" customHeight="1" x14ac:dyDescent="0.25">
      <c r="E488" s="2"/>
    </row>
    <row r="489" spans="5:5" ht="16.350000000000001" customHeight="1" x14ac:dyDescent="0.25">
      <c r="E489" s="2"/>
    </row>
    <row r="490" spans="5:5" ht="16.350000000000001" customHeight="1" x14ac:dyDescent="0.25">
      <c r="E490" s="2"/>
    </row>
    <row r="491" spans="5:5" ht="16.350000000000001" customHeight="1" x14ac:dyDescent="0.25">
      <c r="E491" s="2"/>
    </row>
    <row r="492" spans="5:5" ht="16.350000000000001" customHeight="1" x14ac:dyDescent="0.25">
      <c r="E492" s="2"/>
    </row>
    <row r="493" spans="5:5" ht="14.85" customHeight="1" x14ac:dyDescent="0.25">
      <c r="E493" s="2"/>
    </row>
    <row r="494" spans="5:5" ht="16.350000000000001" customHeight="1" x14ac:dyDescent="0.25">
      <c r="E494" s="2"/>
    </row>
    <row r="495" spans="5:5" ht="16.350000000000001" customHeight="1" x14ac:dyDescent="0.25">
      <c r="E495" s="2"/>
    </row>
    <row r="496" spans="5:5" ht="16.350000000000001" customHeight="1" x14ac:dyDescent="0.25">
      <c r="E496" s="2"/>
    </row>
    <row r="497" spans="5:5" ht="16.350000000000001" customHeight="1" x14ac:dyDescent="0.25">
      <c r="E497" s="2"/>
    </row>
    <row r="498" spans="5:5" ht="16.350000000000001" customHeight="1" x14ac:dyDescent="0.25">
      <c r="E498" s="2"/>
    </row>
    <row r="499" spans="5:5" ht="16.350000000000001" customHeight="1" x14ac:dyDescent="0.25">
      <c r="E499" s="2"/>
    </row>
    <row r="500" spans="5:5" ht="14.85" customHeight="1" x14ac:dyDescent="0.25">
      <c r="E500" s="2"/>
    </row>
    <row r="501" spans="5:5" ht="16.350000000000001" customHeight="1" x14ac:dyDescent="0.25">
      <c r="E501" s="2"/>
    </row>
    <row r="502" spans="5:5" ht="16.350000000000001" customHeight="1" x14ac:dyDescent="0.25">
      <c r="E502" s="2"/>
    </row>
    <row r="503" spans="5:5" ht="16.350000000000001" customHeight="1" x14ac:dyDescent="0.25">
      <c r="E503" s="2"/>
    </row>
    <row r="504" spans="5:5" ht="16.350000000000001" customHeight="1" x14ac:dyDescent="0.25">
      <c r="E504" s="2"/>
    </row>
    <row r="505" spans="5:5" ht="16.350000000000001" customHeight="1" x14ac:dyDescent="0.25">
      <c r="E505" s="2"/>
    </row>
    <row r="506" spans="5:5" ht="16.350000000000001" customHeight="1" x14ac:dyDescent="0.25">
      <c r="E506" s="2"/>
    </row>
    <row r="507" spans="5:5" ht="14.85" customHeight="1" x14ac:dyDescent="0.25">
      <c r="E507" s="2"/>
    </row>
    <row r="508" spans="5:5" ht="16.350000000000001" customHeight="1" x14ac:dyDescent="0.25">
      <c r="E508" s="2"/>
    </row>
    <row r="509" spans="5:5" ht="16.350000000000001" customHeight="1" x14ac:dyDescent="0.25">
      <c r="E509" s="2"/>
    </row>
    <row r="510" spans="5:5" ht="16.350000000000001" customHeight="1" x14ac:dyDescent="0.25">
      <c r="E510" s="2"/>
    </row>
    <row r="511" spans="5:5" ht="16.350000000000001" customHeight="1" x14ac:dyDescent="0.25">
      <c r="E511" s="2"/>
    </row>
    <row r="512" spans="5:5" ht="16.350000000000001" customHeight="1" x14ac:dyDescent="0.25">
      <c r="E512" s="2"/>
    </row>
    <row r="513" spans="5:5" ht="16.350000000000001" customHeight="1" x14ac:dyDescent="0.25">
      <c r="E513" s="2"/>
    </row>
    <row r="514" spans="5:5" ht="14.85" customHeight="1" x14ac:dyDescent="0.25">
      <c r="E514" s="2"/>
    </row>
    <row r="515" spans="5:5" ht="16.350000000000001" customHeight="1" x14ac:dyDescent="0.25">
      <c r="E515" s="2"/>
    </row>
    <row r="516" spans="5:5" ht="16.350000000000001" customHeight="1" x14ac:dyDescent="0.25">
      <c r="E516" s="2"/>
    </row>
    <row r="517" spans="5:5" ht="16.350000000000001" customHeight="1" x14ac:dyDescent="0.25">
      <c r="E517" s="2"/>
    </row>
    <row r="518" spans="5:5" ht="16.350000000000001" customHeight="1" x14ac:dyDescent="0.25">
      <c r="E518" s="2"/>
    </row>
    <row r="519" spans="5:5" ht="16.350000000000001" customHeight="1" x14ac:dyDescent="0.25">
      <c r="E519" s="2"/>
    </row>
    <row r="520" spans="5:5" ht="16.350000000000001" customHeight="1" x14ac:dyDescent="0.25">
      <c r="E520" s="2"/>
    </row>
    <row r="521" spans="5:5" ht="14.85" customHeight="1" x14ac:dyDescent="0.25">
      <c r="E521" s="2"/>
    </row>
    <row r="522" spans="5:5" ht="16.350000000000001" customHeight="1" x14ac:dyDescent="0.25">
      <c r="E522" s="2"/>
    </row>
    <row r="523" spans="5:5" ht="16.350000000000001" customHeight="1" x14ac:dyDescent="0.25">
      <c r="E523" s="2"/>
    </row>
    <row r="524" spans="5:5" ht="16.350000000000001" customHeight="1" x14ac:dyDescent="0.25">
      <c r="E524" s="2"/>
    </row>
    <row r="525" spans="5:5" ht="16.350000000000001" customHeight="1" x14ac:dyDescent="0.25">
      <c r="E525" s="2"/>
    </row>
    <row r="526" spans="5:5" ht="16.350000000000001" customHeight="1" x14ac:dyDescent="0.25">
      <c r="E526" s="2"/>
    </row>
    <row r="527" spans="5:5" ht="16.350000000000001" customHeight="1" x14ac:dyDescent="0.25">
      <c r="E527" s="2"/>
    </row>
    <row r="528" spans="5:5" ht="14.85" customHeight="1" x14ac:dyDescent="0.25">
      <c r="E528" s="2"/>
    </row>
    <row r="529" spans="5:5" ht="16.350000000000001" customHeight="1" x14ac:dyDescent="0.25">
      <c r="E529" s="2"/>
    </row>
    <row r="530" spans="5:5" ht="16.350000000000001" customHeight="1" x14ac:dyDescent="0.25">
      <c r="E530" s="2"/>
    </row>
    <row r="531" spans="5:5" ht="16.350000000000001" customHeight="1" x14ac:dyDescent="0.25">
      <c r="E531" s="2"/>
    </row>
    <row r="532" spans="5:5" ht="16.350000000000001" customHeight="1" x14ac:dyDescent="0.25">
      <c r="E532" s="2"/>
    </row>
    <row r="533" spans="5:5" ht="16.350000000000001" customHeight="1" x14ac:dyDescent="0.25">
      <c r="E533" s="2"/>
    </row>
    <row r="534" spans="5:5" ht="16.350000000000001" customHeight="1" x14ac:dyDescent="0.25">
      <c r="E534" s="2"/>
    </row>
    <row r="535" spans="5:5" ht="14.85" customHeight="1" x14ac:dyDescent="0.25">
      <c r="E535" s="2"/>
    </row>
    <row r="536" spans="5:5" ht="16.350000000000001" customHeight="1" x14ac:dyDescent="0.25">
      <c r="E536" s="2"/>
    </row>
    <row r="537" spans="5:5" ht="16.350000000000001" customHeight="1" x14ac:dyDescent="0.25">
      <c r="E537" s="2"/>
    </row>
    <row r="538" spans="5:5" ht="16.350000000000001" customHeight="1" x14ac:dyDescent="0.25">
      <c r="E538" s="2"/>
    </row>
    <row r="539" spans="5:5" ht="16.350000000000001" customHeight="1" x14ac:dyDescent="0.25">
      <c r="E539" s="2"/>
    </row>
    <row r="540" spans="5:5" ht="16.350000000000001" customHeight="1" x14ac:dyDescent="0.25">
      <c r="E540" s="2"/>
    </row>
    <row r="541" spans="5:5" ht="16.350000000000001" customHeight="1" x14ac:dyDescent="0.25">
      <c r="E541" s="2"/>
    </row>
    <row r="542" spans="5:5" ht="14.85" customHeight="1" x14ac:dyDescent="0.25">
      <c r="E542" s="2"/>
    </row>
    <row r="543" spans="5:5" ht="16.350000000000001" customHeight="1" x14ac:dyDescent="0.25">
      <c r="E543" s="2"/>
    </row>
    <row r="544" spans="5:5" ht="16.350000000000001" customHeight="1" x14ac:dyDescent="0.25">
      <c r="E544" s="2"/>
    </row>
    <row r="545" spans="5:5" ht="16.350000000000001" customHeight="1" x14ac:dyDescent="0.25">
      <c r="E545" s="2"/>
    </row>
    <row r="546" spans="5:5" ht="16.350000000000001" customHeight="1" x14ac:dyDescent="0.25">
      <c r="E546" s="2"/>
    </row>
    <row r="547" spans="5:5" ht="16.350000000000001" customHeight="1" x14ac:dyDescent="0.25">
      <c r="E547" s="2"/>
    </row>
    <row r="548" spans="5:5" ht="16.350000000000001" customHeight="1" x14ac:dyDescent="0.25">
      <c r="E548" s="2"/>
    </row>
    <row r="549" spans="5:5" ht="14.85" customHeight="1" x14ac:dyDescent="0.25">
      <c r="E549" s="2"/>
    </row>
    <row r="550" spans="5:5" ht="16.350000000000001" customHeight="1" x14ac:dyDescent="0.25">
      <c r="E550" s="2"/>
    </row>
    <row r="551" spans="5:5" ht="16.350000000000001" customHeight="1" x14ac:dyDescent="0.25">
      <c r="E551" s="2"/>
    </row>
    <row r="552" spans="5:5" ht="16.350000000000001" customHeight="1" x14ac:dyDescent="0.25">
      <c r="E552" s="2"/>
    </row>
    <row r="553" spans="5:5" ht="16.350000000000001" customHeight="1" x14ac:dyDescent="0.25">
      <c r="E553" s="2"/>
    </row>
    <row r="554" spans="5:5" ht="16.350000000000001" customHeight="1" x14ac:dyDescent="0.25">
      <c r="E554" s="2"/>
    </row>
    <row r="555" spans="5:5" ht="16.350000000000001" customHeight="1" x14ac:dyDescent="0.25">
      <c r="E555" s="2"/>
    </row>
    <row r="556" spans="5:5" ht="14.85" customHeight="1" x14ac:dyDescent="0.25">
      <c r="E556" s="2"/>
    </row>
    <row r="557" spans="5:5" ht="16.350000000000001" customHeight="1" x14ac:dyDescent="0.25">
      <c r="E557" s="2"/>
    </row>
    <row r="558" spans="5:5" ht="16.350000000000001" customHeight="1" x14ac:dyDescent="0.25">
      <c r="E558" s="2"/>
    </row>
    <row r="559" spans="5:5" ht="16.350000000000001" customHeight="1" x14ac:dyDescent="0.25">
      <c r="E559" s="2"/>
    </row>
    <row r="560" spans="5:5" ht="16.350000000000001" customHeight="1" x14ac:dyDescent="0.25">
      <c r="E560" s="2"/>
    </row>
    <row r="561" spans="5:5" ht="16.350000000000001" customHeight="1" x14ac:dyDescent="0.25">
      <c r="E561" s="2"/>
    </row>
    <row r="562" spans="5:5" ht="16.350000000000001" customHeight="1" x14ac:dyDescent="0.25">
      <c r="E562" s="2"/>
    </row>
    <row r="563" spans="5:5" ht="14.85" customHeight="1" x14ac:dyDescent="0.25">
      <c r="E563" s="2"/>
    </row>
    <row r="564" spans="5:5" ht="16.350000000000001" customHeight="1" x14ac:dyDescent="0.25">
      <c r="E564" s="2"/>
    </row>
    <row r="565" spans="5:5" ht="16.350000000000001" customHeight="1" x14ac:dyDescent="0.25">
      <c r="E565" s="2"/>
    </row>
    <row r="566" spans="5:5" ht="16.350000000000001" customHeight="1" x14ac:dyDescent="0.25">
      <c r="E566" s="2"/>
    </row>
    <row r="567" spans="5:5" ht="16.350000000000001" customHeight="1" x14ac:dyDescent="0.25">
      <c r="E567" s="2"/>
    </row>
    <row r="568" spans="5:5" ht="16.350000000000001" customHeight="1" x14ac:dyDescent="0.25">
      <c r="E568" s="2"/>
    </row>
    <row r="569" spans="5:5" ht="16.350000000000001" customHeight="1" x14ac:dyDescent="0.25">
      <c r="E569" s="2"/>
    </row>
    <row r="570" spans="5:5" ht="14.85" customHeight="1" x14ac:dyDescent="0.25">
      <c r="E570" s="2"/>
    </row>
    <row r="571" spans="5:5" ht="16.350000000000001" customHeight="1" x14ac:dyDescent="0.25">
      <c r="E571" s="2"/>
    </row>
    <row r="572" spans="5:5" ht="16.350000000000001" customHeight="1" x14ac:dyDescent="0.25">
      <c r="E572" s="2"/>
    </row>
    <row r="573" spans="5:5" ht="16.350000000000001" customHeight="1" x14ac:dyDescent="0.25">
      <c r="E573" s="2"/>
    </row>
    <row r="574" spans="5:5" ht="16.350000000000001" customHeight="1" x14ac:dyDescent="0.25">
      <c r="E574" s="2"/>
    </row>
    <row r="575" spans="5:5" ht="16.350000000000001" customHeight="1" x14ac:dyDescent="0.25">
      <c r="E575" s="2"/>
    </row>
    <row r="576" spans="5:5" ht="16.350000000000001" customHeight="1" x14ac:dyDescent="0.25">
      <c r="E576" s="2"/>
    </row>
    <row r="577" spans="5:5" ht="14.85" customHeight="1" x14ac:dyDescent="0.25">
      <c r="E577" s="2"/>
    </row>
    <row r="578" spans="5:5" ht="16.350000000000001" customHeight="1" x14ac:dyDescent="0.25">
      <c r="E578" s="2"/>
    </row>
    <row r="579" spans="5:5" ht="16.350000000000001" customHeight="1" x14ac:dyDescent="0.25">
      <c r="E579" s="2"/>
    </row>
    <row r="580" spans="5:5" ht="16.350000000000001" customHeight="1" x14ac:dyDescent="0.25">
      <c r="E580" s="2"/>
    </row>
    <row r="581" spans="5:5" ht="16.350000000000001" customHeight="1" x14ac:dyDescent="0.25">
      <c r="E581" s="2"/>
    </row>
    <row r="582" spans="5:5" ht="16.350000000000001" customHeight="1" x14ac:dyDescent="0.25">
      <c r="E582" s="2"/>
    </row>
    <row r="583" spans="5:5" ht="16.350000000000001" customHeight="1" x14ac:dyDescent="0.25">
      <c r="E583" s="2"/>
    </row>
    <row r="584" spans="5:5" ht="14.85" customHeight="1" x14ac:dyDescent="0.25">
      <c r="E584" s="2"/>
    </row>
    <row r="585" spans="5:5" ht="16.350000000000001" customHeight="1" x14ac:dyDescent="0.25">
      <c r="E585" s="2"/>
    </row>
    <row r="586" spans="5:5" ht="16.350000000000001" customHeight="1" x14ac:dyDescent="0.25">
      <c r="E586" s="2"/>
    </row>
    <row r="587" spans="5:5" ht="16.350000000000001" customHeight="1" x14ac:dyDescent="0.25">
      <c r="E587" s="2"/>
    </row>
    <row r="588" spans="5:5" ht="16.350000000000001" customHeight="1" x14ac:dyDescent="0.25">
      <c r="E588" s="2"/>
    </row>
    <row r="589" spans="5:5" ht="16.350000000000001" customHeight="1" x14ac:dyDescent="0.25">
      <c r="E589" s="2"/>
    </row>
    <row r="590" spans="5:5" ht="16.350000000000001" customHeight="1" x14ac:dyDescent="0.25">
      <c r="E590" s="2"/>
    </row>
    <row r="591" spans="5:5" ht="14.85" customHeight="1" x14ac:dyDescent="0.25">
      <c r="E591" s="2"/>
    </row>
    <row r="592" spans="5:5" ht="16.350000000000001" customHeight="1" x14ac:dyDescent="0.25">
      <c r="E592" s="2"/>
    </row>
    <row r="593" spans="5:5" ht="16.350000000000001" customHeight="1" x14ac:dyDescent="0.25">
      <c r="E593" s="2"/>
    </row>
    <row r="594" spans="5:5" ht="16.350000000000001" customHeight="1" x14ac:dyDescent="0.25">
      <c r="E594" s="2"/>
    </row>
    <row r="595" spans="5:5" ht="16.350000000000001" customHeight="1" x14ac:dyDescent="0.25">
      <c r="E595" s="2"/>
    </row>
    <row r="596" spans="5:5" ht="16.350000000000001" customHeight="1" x14ac:dyDescent="0.25">
      <c r="E596" s="2"/>
    </row>
    <row r="597" spans="5:5" ht="16.350000000000001" customHeight="1" x14ac:dyDescent="0.25">
      <c r="E597" s="2"/>
    </row>
    <row r="598" spans="5:5" ht="14.85" customHeight="1" x14ac:dyDescent="0.25">
      <c r="E598" s="2"/>
    </row>
    <row r="599" spans="5:5" ht="16.350000000000001" customHeight="1" x14ac:dyDescent="0.25">
      <c r="E599" s="2"/>
    </row>
    <row r="600" spans="5:5" ht="16.350000000000001" customHeight="1" x14ac:dyDescent="0.25">
      <c r="E600" s="2"/>
    </row>
    <row r="601" spans="5:5" ht="16.350000000000001" customHeight="1" x14ac:dyDescent="0.25">
      <c r="E601" s="2"/>
    </row>
    <row r="602" spans="5:5" ht="16.350000000000001" customHeight="1" x14ac:dyDescent="0.25">
      <c r="E602" s="2"/>
    </row>
    <row r="603" spans="5:5" ht="16.350000000000001" customHeight="1" x14ac:dyDescent="0.25">
      <c r="E603" s="2"/>
    </row>
    <row r="604" spans="5:5" ht="16.350000000000001" customHeight="1" x14ac:dyDescent="0.25">
      <c r="E604" s="2"/>
    </row>
    <row r="605" spans="5:5" ht="14.85" customHeight="1" x14ac:dyDescent="0.25">
      <c r="E605" s="2"/>
    </row>
    <row r="606" spans="5:5" ht="16.350000000000001" customHeight="1" x14ac:dyDescent="0.25">
      <c r="E606" s="2"/>
    </row>
    <row r="607" spans="5:5" ht="16.350000000000001" customHeight="1" x14ac:dyDescent="0.25">
      <c r="E607" s="2"/>
    </row>
    <row r="608" spans="5:5" ht="16.350000000000001" customHeight="1" x14ac:dyDescent="0.25">
      <c r="E608" s="2"/>
    </row>
    <row r="609" spans="5:5" ht="16.350000000000001" customHeight="1" x14ac:dyDescent="0.25">
      <c r="E609" s="2"/>
    </row>
    <row r="610" spans="5:5" ht="16.350000000000001" customHeight="1" x14ac:dyDescent="0.25">
      <c r="E610" s="2"/>
    </row>
    <row r="611" spans="5:5" ht="16.350000000000001" customHeight="1" x14ac:dyDescent="0.25">
      <c r="E611" s="2"/>
    </row>
    <row r="612" spans="5:5" ht="14.85" customHeight="1" x14ac:dyDescent="0.25">
      <c r="E612" s="2"/>
    </row>
    <row r="613" spans="5:5" ht="16.350000000000001" customHeight="1" x14ac:dyDescent="0.25">
      <c r="E613" s="2"/>
    </row>
    <row r="614" spans="5:5" ht="16.350000000000001" customHeight="1" x14ac:dyDescent="0.25">
      <c r="E614" s="2"/>
    </row>
    <row r="615" spans="5:5" ht="16.350000000000001" customHeight="1" x14ac:dyDescent="0.25">
      <c r="E615" s="2"/>
    </row>
    <row r="616" spans="5:5" ht="16.350000000000001" customHeight="1" x14ac:dyDescent="0.25">
      <c r="E616" s="2"/>
    </row>
    <row r="617" spans="5:5" ht="16.350000000000001" customHeight="1" x14ac:dyDescent="0.25">
      <c r="E617" s="2"/>
    </row>
    <row r="618" spans="5:5" ht="16.350000000000001" customHeight="1" x14ac:dyDescent="0.25">
      <c r="E618" s="2"/>
    </row>
    <row r="619" spans="5:5" ht="14.85" customHeight="1" x14ac:dyDescent="0.25">
      <c r="E619" s="2"/>
    </row>
    <row r="620" spans="5:5" ht="16.350000000000001" customHeight="1" x14ac:dyDescent="0.25">
      <c r="E620" s="2"/>
    </row>
    <row r="621" spans="5:5" ht="16.350000000000001" customHeight="1" x14ac:dyDescent="0.25">
      <c r="E621" s="2"/>
    </row>
    <row r="622" spans="5:5" ht="16.350000000000001" customHeight="1" x14ac:dyDescent="0.25">
      <c r="E622" s="2"/>
    </row>
    <row r="623" spans="5:5" ht="16.350000000000001" customHeight="1" x14ac:dyDescent="0.25">
      <c r="E623" s="2"/>
    </row>
    <row r="624" spans="5:5" ht="16.350000000000001" customHeight="1" x14ac:dyDescent="0.25">
      <c r="E624" s="2"/>
    </row>
    <row r="625" spans="5:5" ht="16.350000000000001" customHeight="1" x14ac:dyDescent="0.25">
      <c r="E625" s="2"/>
    </row>
    <row r="626" spans="5:5" ht="14.85" customHeight="1" x14ac:dyDescent="0.25">
      <c r="E626" s="2"/>
    </row>
    <row r="627" spans="5:5" ht="16.350000000000001" customHeight="1" x14ac:dyDescent="0.25">
      <c r="E627" s="2"/>
    </row>
    <row r="628" spans="5:5" ht="16.350000000000001" customHeight="1" x14ac:dyDescent="0.25">
      <c r="E628" s="2"/>
    </row>
    <row r="629" spans="5:5" ht="16.350000000000001" customHeight="1" x14ac:dyDescent="0.25">
      <c r="E629" s="2"/>
    </row>
    <row r="630" spans="5:5" ht="16.350000000000001" customHeight="1" x14ac:dyDescent="0.25">
      <c r="E630" s="2"/>
    </row>
    <row r="631" spans="5:5" ht="16.350000000000001" customHeight="1" x14ac:dyDescent="0.25">
      <c r="E631" s="2"/>
    </row>
    <row r="632" spans="5:5" ht="16.350000000000001" customHeight="1" x14ac:dyDescent="0.25">
      <c r="E632" s="2"/>
    </row>
    <row r="633" spans="5:5" ht="14.85" customHeight="1" x14ac:dyDescent="0.25">
      <c r="E633" s="2"/>
    </row>
    <row r="634" spans="5:5" ht="16.350000000000001" customHeight="1" x14ac:dyDescent="0.25">
      <c r="E634" s="2"/>
    </row>
    <row r="635" spans="5:5" ht="16.350000000000001" customHeight="1" x14ac:dyDescent="0.25">
      <c r="E635" s="2"/>
    </row>
    <row r="636" spans="5:5" ht="16.350000000000001" customHeight="1" x14ac:dyDescent="0.25">
      <c r="E636" s="2"/>
    </row>
    <row r="637" spans="5:5" ht="16.350000000000001" customHeight="1" x14ac:dyDescent="0.25">
      <c r="E637" s="2"/>
    </row>
    <row r="638" spans="5:5" ht="16.350000000000001" customHeight="1" x14ac:dyDescent="0.25">
      <c r="E638" s="2"/>
    </row>
    <row r="639" spans="5:5" ht="16.350000000000001" customHeight="1" x14ac:dyDescent="0.25">
      <c r="E639" s="2"/>
    </row>
    <row r="640" spans="5:5" ht="14.85" customHeight="1" x14ac:dyDescent="0.25">
      <c r="E640" s="2"/>
    </row>
    <row r="641" spans="5:5" ht="16.350000000000001" customHeight="1" x14ac:dyDescent="0.25">
      <c r="E641" s="2"/>
    </row>
    <row r="642" spans="5:5" ht="16.350000000000001" customHeight="1" x14ac:dyDescent="0.25">
      <c r="E642" s="2"/>
    </row>
    <row r="643" spans="5:5" ht="16.350000000000001" customHeight="1" x14ac:dyDescent="0.25">
      <c r="E643" s="2"/>
    </row>
    <row r="644" spans="5:5" ht="16.350000000000001" customHeight="1" x14ac:dyDescent="0.25">
      <c r="E644" s="2"/>
    </row>
    <row r="645" spans="5:5" ht="16.350000000000001" customHeight="1" x14ac:dyDescent="0.25">
      <c r="E645" s="2"/>
    </row>
    <row r="646" spans="5:5" ht="16.350000000000001" customHeight="1" x14ac:dyDescent="0.25">
      <c r="E646" s="2"/>
    </row>
    <row r="647" spans="5:5" ht="14.85" customHeight="1" x14ac:dyDescent="0.25">
      <c r="E647" s="2"/>
    </row>
    <row r="648" spans="5:5" ht="16.350000000000001" customHeight="1" x14ac:dyDescent="0.25">
      <c r="E648" s="2"/>
    </row>
    <row r="649" spans="5:5" ht="16.350000000000001" customHeight="1" x14ac:dyDescent="0.25">
      <c r="E649" s="2"/>
    </row>
    <row r="650" spans="5:5" ht="16.350000000000001" customHeight="1" x14ac:dyDescent="0.25">
      <c r="E650" s="2"/>
    </row>
    <row r="651" spans="5:5" ht="16.350000000000001" customHeight="1" x14ac:dyDescent="0.25">
      <c r="E651" s="2"/>
    </row>
    <row r="652" spans="5:5" ht="16.350000000000001" customHeight="1" x14ac:dyDescent="0.25">
      <c r="E652" s="2"/>
    </row>
    <row r="653" spans="5:5" ht="16.350000000000001" customHeight="1" x14ac:dyDescent="0.25">
      <c r="E653" s="2"/>
    </row>
    <row r="654" spans="5:5" ht="14.85" customHeight="1" x14ac:dyDescent="0.25">
      <c r="E654" s="2"/>
    </row>
    <row r="655" spans="5:5" ht="16.350000000000001" customHeight="1" x14ac:dyDescent="0.25">
      <c r="E655" s="2"/>
    </row>
    <row r="656" spans="5:5" ht="16.350000000000001" customHeight="1" x14ac:dyDescent="0.25">
      <c r="E656" s="2"/>
    </row>
    <row r="657" spans="5:5" ht="16.350000000000001" customHeight="1" x14ac:dyDescent="0.25">
      <c r="E657" s="2"/>
    </row>
    <row r="658" spans="5:5" ht="16.350000000000001" customHeight="1" x14ac:dyDescent="0.25">
      <c r="E658" s="2"/>
    </row>
    <row r="659" spans="5:5" ht="16.350000000000001" customHeight="1" x14ac:dyDescent="0.25">
      <c r="E659" s="2"/>
    </row>
    <row r="660" spans="5:5" ht="16.350000000000001" customHeight="1" x14ac:dyDescent="0.25">
      <c r="E660" s="2"/>
    </row>
    <row r="661" spans="5:5" ht="14.85" customHeight="1" x14ac:dyDescent="0.25">
      <c r="E661" s="2"/>
    </row>
    <row r="662" spans="5:5" ht="16.350000000000001" customHeight="1" x14ac:dyDescent="0.25">
      <c r="E662" s="2"/>
    </row>
    <row r="663" spans="5:5" ht="16.350000000000001" customHeight="1" x14ac:dyDescent="0.25">
      <c r="E663" s="2"/>
    </row>
    <row r="664" spans="5:5" ht="16.350000000000001" customHeight="1" x14ac:dyDescent="0.25">
      <c r="E664" s="2"/>
    </row>
    <row r="665" spans="5:5" ht="16.350000000000001" customHeight="1" x14ac:dyDescent="0.25">
      <c r="E665" s="2"/>
    </row>
    <row r="666" spans="5:5" ht="16.350000000000001" customHeight="1" x14ac:dyDescent="0.25">
      <c r="E666" s="2"/>
    </row>
    <row r="667" spans="5:5" ht="16.350000000000001" customHeight="1" x14ac:dyDescent="0.25">
      <c r="E667" s="2"/>
    </row>
    <row r="668" spans="5:5" ht="14.85" customHeight="1" x14ac:dyDescent="0.25">
      <c r="E668" s="2"/>
    </row>
    <row r="669" spans="5:5" ht="16.350000000000001" customHeight="1" x14ac:dyDescent="0.25">
      <c r="E669" s="2"/>
    </row>
    <row r="670" spans="5:5" ht="16.350000000000001" customHeight="1" x14ac:dyDescent="0.25">
      <c r="E670" s="2"/>
    </row>
    <row r="671" spans="5:5" ht="16.350000000000001" customHeight="1" x14ac:dyDescent="0.25">
      <c r="E671" s="2"/>
    </row>
    <row r="672" spans="5:5" ht="16.350000000000001" customHeight="1" x14ac:dyDescent="0.25">
      <c r="E672" s="2"/>
    </row>
    <row r="673" spans="5:5" ht="16.350000000000001" customHeight="1" x14ac:dyDescent="0.25">
      <c r="E673" s="2"/>
    </row>
    <row r="674" spans="5:5" ht="16.350000000000001" customHeight="1" x14ac:dyDescent="0.25">
      <c r="E674" s="2"/>
    </row>
    <row r="675" spans="5:5" ht="14.85" customHeight="1" x14ac:dyDescent="0.25">
      <c r="E675" s="2"/>
    </row>
    <row r="676" spans="5:5" ht="16.350000000000001" customHeight="1" x14ac:dyDescent="0.25">
      <c r="E676" s="2"/>
    </row>
    <row r="677" spans="5:5" ht="16.350000000000001" customHeight="1" x14ac:dyDescent="0.25">
      <c r="E677" s="2"/>
    </row>
    <row r="678" spans="5:5" ht="16.350000000000001" customHeight="1" x14ac:dyDescent="0.25">
      <c r="E678" s="2"/>
    </row>
    <row r="679" spans="5:5" ht="16.350000000000001" customHeight="1" x14ac:dyDescent="0.25">
      <c r="E679" s="2"/>
    </row>
    <row r="680" spans="5:5" ht="16.350000000000001" customHeight="1" x14ac:dyDescent="0.25">
      <c r="E680" s="2"/>
    </row>
    <row r="681" spans="5:5" ht="16.350000000000001" customHeight="1" x14ac:dyDescent="0.25">
      <c r="E681" s="2"/>
    </row>
    <row r="682" spans="5:5" ht="14.85" customHeight="1" x14ac:dyDescent="0.25">
      <c r="E682" s="2"/>
    </row>
    <row r="683" spans="5:5" ht="16.350000000000001" customHeight="1" x14ac:dyDescent="0.25">
      <c r="E683" s="2"/>
    </row>
    <row r="684" spans="5:5" ht="16.350000000000001" customHeight="1" x14ac:dyDescent="0.25">
      <c r="E684" s="2"/>
    </row>
    <row r="685" spans="5:5" ht="16.350000000000001" customHeight="1" x14ac:dyDescent="0.25">
      <c r="E685" s="2"/>
    </row>
    <row r="686" spans="5:5" ht="16.350000000000001" customHeight="1" x14ac:dyDescent="0.25">
      <c r="E686" s="2"/>
    </row>
    <row r="687" spans="5:5" ht="16.350000000000001" customHeight="1" x14ac:dyDescent="0.25">
      <c r="E687" s="2"/>
    </row>
    <row r="688" spans="5:5" ht="16.350000000000001" customHeight="1" x14ac:dyDescent="0.25">
      <c r="E688" s="2"/>
    </row>
    <row r="689" spans="5:5" ht="14.85" customHeight="1" x14ac:dyDescent="0.25">
      <c r="E689" s="2"/>
    </row>
    <row r="690" spans="5:5" ht="16.350000000000001" customHeight="1" x14ac:dyDescent="0.25">
      <c r="E690" s="2"/>
    </row>
    <row r="691" spans="5:5" ht="16.350000000000001" customHeight="1" x14ac:dyDescent="0.25">
      <c r="E691" s="2"/>
    </row>
    <row r="692" spans="5:5" ht="16.350000000000001" customHeight="1" x14ac:dyDescent="0.25">
      <c r="E692" s="2"/>
    </row>
    <row r="693" spans="5:5" ht="16.350000000000001" customHeight="1" x14ac:dyDescent="0.25">
      <c r="E693" s="2"/>
    </row>
    <row r="694" spans="5:5" ht="16.350000000000001" customHeight="1" x14ac:dyDescent="0.25">
      <c r="E694" s="2"/>
    </row>
    <row r="695" spans="5:5" ht="16.350000000000001" customHeight="1" x14ac:dyDescent="0.25">
      <c r="E695" s="2"/>
    </row>
    <row r="696" spans="5:5" ht="14.85" customHeight="1" x14ac:dyDescent="0.25">
      <c r="E696" s="2"/>
    </row>
    <row r="697" spans="5:5" ht="16.350000000000001" customHeight="1" x14ac:dyDescent="0.25">
      <c r="E697" s="2"/>
    </row>
    <row r="698" spans="5:5" ht="16.350000000000001" customHeight="1" x14ac:dyDescent="0.25">
      <c r="E698" s="2"/>
    </row>
    <row r="699" spans="5:5" ht="16.350000000000001" customHeight="1" x14ac:dyDescent="0.25">
      <c r="E699" s="2"/>
    </row>
    <row r="700" spans="5:5" ht="16.350000000000001" customHeight="1" x14ac:dyDescent="0.25">
      <c r="E700" s="2"/>
    </row>
    <row r="701" spans="5:5" ht="16.350000000000001" customHeight="1" x14ac:dyDescent="0.25">
      <c r="E701" s="2"/>
    </row>
    <row r="702" spans="5:5" ht="16.350000000000001" customHeight="1" x14ac:dyDescent="0.25">
      <c r="E702" s="2"/>
    </row>
    <row r="703" spans="5:5" ht="14.85" customHeight="1" x14ac:dyDescent="0.25">
      <c r="E703" s="2"/>
    </row>
    <row r="704" spans="5:5" ht="16.350000000000001" customHeight="1" x14ac:dyDescent="0.25">
      <c r="E704" s="2"/>
    </row>
    <row r="705" spans="5:5" ht="16.350000000000001" customHeight="1" x14ac:dyDescent="0.25">
      <c r="E705" s="2"/>
    </row>
    <row r="706" spans="5:5" ht="16.350000000000001" customHeight="1" x14ac:dyDescent="0.25">
      <c r="E706" s="2"/>
    </row>
    <row r="707" spans="5:5" ht="16.350000000000001" customHeight="1" x14ac:dyDescent="0.25">
      <c r="E707" s="2"/>
    </row>
    <row r="708" spans="5:5" ht="16.350000000000001" customHeight="1" x14ac:dyDescent="0.25">
      <c r="E708" s="2"/>
    </row>
    <row r="709" spans="5:5" ht="16.350000000000001" customHeight="1" x14ac:dyDescent="0.25">
      <c r="E709" s="2"/>
    </row>
    <row r="710" spans="5:5" ht="14.85" customHeight="1" x14ac:dyDescent="0.25">
      <c r="E710" s="2"/>
    </row>
    <row r="711" spans="5:5" ht="16.350000000000001" customHeight="1" x14ac:dyDescent="0.25">
      <c r="E711" s="2"/>
    </row>
    <row r="712" spans="5:5" ht="16.350000000000001" customHeight="1" x14ac:dyDescent="0.25">
      <c r="E712" s="2"/>
    </row>
    <row r="713" spans="5:5" ht="16.350000000000001" customHeight="1" x14ac:dyDescent="0.25">
      <c r="E713" s="2"/>
    </row>
    <row r="714" spans="5:5" ht="16.350000000000001" customHeight="1" x14ac:dyDescent="0.25">
      <c r="E714" s="2"/>
    </row>
    <row r="715" spans="5:5" ht="16.350000000000001" customHeight="1" x14ac:dyDescent="0.25">
      <c r="E715" s="2"/>
    </row>
    <row r="716" spans="5:5" ht="16.350000000000001" customHeight="1" x14ac:dyDescent="0.25">
      <c r="E716" s="2"/>
    </row>
    <row r="717" spans="5:5" ht="14.85" customHeight="1" x14ac:dyDescent="0.25">
      <c r="E717" s="2"/>
    </row>
    <row r="718" spans="5:5" ht="16.350000000000001" customHeight="1" x14ac:dyDescent="0.25">
      <c r="E718" s="2"/>
    </row>
    <row r="719" spans="5:5" ht="16.350000000000001" customHeight="1" x14ac:dyDescent="0.25">
      <c r="E719" s="2"/>
    </row>
    <row r="720" spans="5:5" ht="16.350000000000001" customHeight="1" x14ac:dyDescent="0.25">
      <c r="E720" s="2"/>
    </row>
    <row r="721" spans="5:5" ht="16.350000000000001" customHeight="1" x14ac:dyDescent="0.25">
      <c r="E721" s="2"/>
    </row>
    <row r="722" spans="5:5" ht="16.350000000000001" customHeight="1" x14ac:dyDescent="0.25">
      <c r="E722" s="2"/>
    </row>
    <row r="723" spans="5:5" ht="16.350000000000001" customHeight="1" x14ac:dyDescent="0.25">
      <c r="E723" s="2"/>
    </row>
    <row r="724" spans="5:5" ht="14.85" customHeight="1" x14ac:dyDescent="0.25">
      <c r="E724" s="2"/>
    </row>
    <row r="725" spans="5:5" ht="16.350000000000001" customHeight="1" x14ac:dyDescent="0.25">
      <c r="E725" s="2"/>
    </row>
    <row r="726" spans="5:5" ht="16.350000000000001" customHeight="1" x14ac:dyDescent="0.25">
      <c r="E726" s="2"/>
    </row>
    <row r="727" spans="5:5" ht="16.350000000000001" customHeight="1" x14ac:dyDescent="0.25">
      <c r="E727" s="2"/>
    </row>
    <row r="728" spans="5:5" ht="16.350000000000001" customHeight="1" x14ac:dyDescent="0.25">
      <c r="E728" s="2"/>
    </row>
    <row r="729" spans="5:5" ht="16.350000000000001" customHeight="1" x14ac:dyDescent="0.25">
      <c r="E729" s="2"/>
    </row>
    <row r="730" spans="5:5" ht="16.350000000000001" customHeight="1" x14ac:dyDescent="0.25">
      <c r="E730" s="2"/>
    </row>
    <row r="731" spans="5:5" ht="14.85" customHeight="1" x14ac:dyDescent="0.25">
      <c r="E731" s="2"/>
    </row>
    <row r="732" spans="5:5" ht="16.350000000000001" customHeight="1" x14ac:dyDescent="0.25">
      <c r="E732" s="2"/>
    </row>
    <row r="733" spans="5:5" ht="16.350000000000001" customHeight="1" x14ac:dyDescent="0.25">
      <c r="E733" s="2"/>
    </row>
    <row r="734" spans="5:5" ht="16.350000000000001" customHeight="1" x14ac:dyDescent="0.25">
      <c r="E734" s="2"/>
    </row>
    <row r="735" spans="5:5" ht="16.350000000000001" customHeight="1" x14ac:dyDescent="0.25">
      <c r="E735" s="2"/>
    </row>
    <row r="736" spans="5:5" ht="16.350000000000001" customHeight="1" x14ac:dyDescent="0.25">
      <c r="E736" s="2"/>
    </row>
    <row r="737" spans="5:5" ht="16.350000000000001" customHeight="1" x14ac:dyDescent="0.25">
      <c r="E737" s="2"/>
    </row>
    <row r="738" spans="5:5" ht="14.85" customHeight="1" x14ac:dyDescent="0.25">
      <c r="E738" s="2"/>
    </row>
    <row r="739" spans="5:5" ht="16.350000000000001" customHeight="1" x14ac:dyDescent="0.25">
      <c r="E739" s="2"/>
    </row>
    <row r="740" spans="5:5" ht="16.350000000000001" customHeight="1" x14ac:dyDescent="0.25">
      <c r="E740" s="2"/>
    </row>
    <row r="741" spans="5:5" ht="16.350000000000001" customHeight="1" x14ac:dyDescent="0.25">
      <c r="E741" s="2"/>
    </row>
    <row r="742" spans="5:5" ht="16.350000000000001" customHeight="1" x14ac:dyDescent="0.25">
      <c r="E742" s="2"/>
    </row>
    <row r="743" spans="5:5" ht="16.350000000000001" customHeight="1" x14ac:dyDescent="0.25">
      <c r="E743" s="2"/>
    </row>
    <row r="744" spans="5:5" ht="16.350000000000001" customHeight="1" x14ac:dyDescent="0.25">
      <c r="E744" s="2"/>
    </row>
    <row r="745" spans="5:5" ht="14.85" customHeight="1" x14ac:dyDescent="0.25">
      <c r="E745" s="2"/>
    </row>
    <row r="746" spans="5:5" ht="16.350000000000001" customHeight="1" x14ac:dyDescent="0.25">
      <c r="E746" s="2"/>
    </row>
    <row r="747" spans="5:5" ht="16.350000000000001" customHeight="1" x14ac:dyDescent="0.25">
      <c r="E747" s="2"/>
    </row>
    <row r="748" spans="5:5" ht="16.350000000000001" customHeight="1" x14ac:dyDescent="0.25">
      <c r="E748" s="2"/>
    </row>
    <row r="749" spans="5:5" ht="16.350000000000001" customHeight="1" x14ac:dyDescent="0.25">
      <c r="E749" s="2"/>
    </row>
    <row r="750" spans="5:5" ht="16.350000000000001" customHeight="1" x14ac:dyDescent="0.25">
      <c r="E750" s="2"/>
    </row>
    <row r="751" spans="5:5" ht="16.350000000000001" customHeight="1" x14ac:dyDescent="0.25">
      <c r="E751" s="2"/>
    </row>
    <row r="752" spans="5:5" ht="14.85" customHeight="1" x14ac:dyDescent="0.25">
      <c r="E752" s="2"/>
    </row>
    <row r="753" spans="5:5" ht="16.350000000000001" customHeight="1" x14ac:dyDescent="0.25">
      <c r="E753" s="2"/>
    </row>
    <row r="754" spans="5:5" ht="16.350000000000001" customHeight="1" x14ac:dyDescent="0.25">
      <c r="E754" s="2"/>
    </row>
    <row r="755" spans="5:5" ht="16.350000000000001" customHeight="1" x14ac:dyDescent="0.25">
      <c r="E755" s="2"/>
    </row>
    <row r="756" spans="5:5" ht="16.350000000000001" customHeight="1" x14ac:dyDescent="0.25">
      <c r="E756" s="2"/>
    </row>
    <row r="757" spans="5:5" ht="16.350000000000001" customHeight="1" x14ac:dyDescent="0.25">
      <c r="E757" s="2"/>
    </row>
    <row r="758" spans="5:5" ht="16.350000000000001" customHeight="1" x14ac:dyDescent="0.25">
      <c r="E758" s="2"/>
    </row>
    <row r="759" spans="5:5" ht="14.85" customHeight="1" x14ac:dyDescent="0.25">
      <c r="E759" s="2"/>
    </row>
    <row r="760" spans="5:5" ht="16.350000000000001" customHeight="1" x14ac:dyDescent="0.25">
      <c r="E760" s="2"/>
    </row>
    <row r="761" spans="5:5" ht="16.350000000000001" customHeight="1" x14ac:dyDescent="0.25">
      <c r="E761" s="2"/>
    </row>
    <row r="762" spans="5:5" ht="16.350000000000001" customHeight="1" x14ac:dyDescent="0.25">
      <c r="E762" s="2"/>
    </row>
    <row r="763" spans="5:5" ht="16.350000000000001" customHeight="1" x14ac:dyDescent="0.25">
      <c r="E763" s="2"/>
    </row>
    <row r="764" spans="5:5" ht="16.350000000000001" customHeight="1" x14ac:dyDescent="0.25">
      <c r="E764" s="2"/>
    </row>
    <row r="765" spans="5:5" ht="16.350000000000001" customHeight="1" x14ac:dyDescent="0.25">
      <c r="E765" s="2"/>
    </row>
    <row r="766" spans="5:5" ht="14.85" customHeight="1" x14ac:dyDescent="0.25">
      <c r="E766" s="2"/>
    </row>
    <row r="767" spans="5:5" ht="16.350000000000001" customHeight="1" x14ac:dyDescent="0.25">
      <c r="E767" s="2"/>
    </row>
    <row r="768" spans="5:5" ht="16.350000000000001" customHeight="1" x14ac:dyDescent="0.25">
      <c r="E768" s="2"/>
    </row>
    <row r="769" spans="5:5" ht="16.350000000000001" customHeight="1" x14ac:dyDescent="0.25">
      <c r="E769" s="2"/>
    </row>
    <row r="770" spans="5:5" ht="16.350000000000001" customHeight="1" x14ac:dyDescent="0.25">
      <c r="E770" s="2"/>
    </row>
    <row r="771" spans="5:5" ht="16.350000000000001" customHeight="1" x14ac:dyDescent="0.25">
      <c r="E771" s="2"/>
    </row>
    <row r="772" spans="5:5" ht="16.350000000000001" customHeight="1" x14ac:dyDescent="0.25">
      <c r="E772" s="2"/>
    </row>
    <row r="773" spans="5:5" ht="14.85" customHeight="1" x14ac:dyDescent="0.25">
      <c r="E773" s="2"/>
    </row>
    <row r="774" spans="5:5" ht="16.350000000000001" customHeight="1" x14ac:dyDescent="0.25">
      <c r="E774" s="2"/>
    </row>
    <row r="775" spans="5:5" ht="16.350000000000001" customHeight="1" x14ac:dyDescent="0.25">
      <c r="E775" s="2"/>
    </row>
    <row r="776" spans="5:5" ht="16.350000000000001" customHeight="1" x14ac:dyDescent="0.25">
      <c r="E776" s="2"/>
    </row>
    <row r="777" spans="5:5" ht="16.350000000000001" customHeight="1" x14ac:dyDescent="0.25">
      <c r="E777" s="2"/>
    </row>
    <row r="778" spans="5:5" ht="16.350000000000001" customHeight="1" x14ac:dyDescent="0.25">
      <c r="E778" s="2"/>
    </row>
    <row r="779" spans="5:5" ht="16.350000000000001" customHeight="1" x14ac:dyDescent="0.25">
      <c r="E779" s="2"/>
    </row>
    <row r="780" spans="5:5" ht="14.85" customHeight="1" x14ac:dyDescent="0.25">
      <c r="E780" s="2"/>
    </row>
    <row r="781" spans="5:5" ht="16.350000000000001" customHeight="1" x14ac:dyDescent="0.25">
      <c r="E781" s="2"/>
    </row>
    <row r="782" spans="5:5" ht="16.350000000000001" customHeight="1" x14ac:dyDescent="0.25">
      <c r="E782" s="2"/>
    </row>
    <row r="783" spans="5:5" ht="16.350000000000001" customHeight="1" x14ac:dyDescent="0.25">
      <c r="E783" s="2"/>
    </row>
    <row r="784" spans="5:5" ht="16.350000000000001" customHeight="1" x14ac:dyDescent="0.25">
      <c r="E784" s="2"/>
    </row>
    <row r="785" spans="5:5" ht="16.350000000000001" customHeight="1" x14ac:dyDescent="0.25">
      <c r="E785" s="2"/>
    </row>
    <row r="786" spans="5:5" ht="16.350000000000001" customHeight="1" x14ac:dyDescent="0.25">
      <c r="E786" s="2"/>
    </row>
    <row r="787" spans="5:5" ht="14.85" customHeight="1" x14ac:dyDescent="0.25">
      <c r="E787" s="2"/>
    </row>
    <row r="788" spans="5:5" ht="16.350000000000001" customHeight="1" x14ac:dyDescent="0.25">
      <c r="E788" s="2"/>
    </row>
    <row r="789" spans="5:5" ht="16.350000000000001" customHeight="1" x14ac:dyDescent="0.25">
      <c r="E789" s="2"/>
    </row>
    <row r="790" spans="5:5" ht="16.350000000000001" customHeight="1" x14ac:dyDescent="0.25">
      <c r="E790" s="2"/>
    </row>
    <row r="791" spans="5:5" ht="16.350000000000001" customHeight="1" x14ac:dyDescent="0.25">
      <c r="E791" s="2"/>
    </row>
    <row r="792" spans="5:5" ht="16.350000000000001" customHeight="1" x14ac:dyDescent="0.25">
      <c r="E792" s="2"/>
    </row>
    <row r="793" spans="5:5" ht="16.350000000000001" customHeight="1" x14ac:dyDescent="0.25">
      <c r="E793" s="2"/>
    </row>
    <row r="794" spans="5:5" ht="14.85" customHeight="1" x14ac:dyDescent="0.25">
      <c r="E794" s="2"/>
    </row>
    <row r="795" spans="5:5" ht="16.350000000000001" customHeight="1" x14ac:dyDescent="0.25">
      <c r="E795" s="3"/>
    </row>
    <row r="796" spans="5:5" ht="16.350000000000001" customHeight="1" x14ac:dyDescent="0.25">
      <c r="E796" s="3"/>
    </row>
    <row r="797" spans="5:5" ht="16.350000000000001" customHeight="1" x14ac:dyDescent="0.25">
      <c r="E797" s="2"/>
    </row>
    <row r="798" spans="5:5" ht="16.350000000000001" customHeight="1" x14ac:dyDescent="0.25"/>
    <row r="799" spans="5:5" ht="16.350000000000001" customHeight="1" x14ac:dyDescent="0.25"/>
    <row r="800" spans="5:5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6:G1787">
    <sortCondition ref="A5:A1787"/>
  </sortState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2020-07-31T14:22:44Z</dcterms:modified>
</cp:coreProperties>
</file>