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Victor\Desktop\Trabajo_Estad\"/>
    </mc:Choice>
  </mc:AlternateContent>
  <xr:revisionPtr revIDLastSave="0" documentId="13_ncr:1_{2D8B5069-9508-44D0-8376-0077597117C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97" i="1" l="1"/>
  <c r="I196" i="1"/>
  <c r="I195" i="1"/>
  <c r="I194" i="1"/>
  <c r="I190" i="1"/>
  <c r="I188" i="1"/>
  <c r="I187" i="1"/>
  <c r="I186" i="1"/>
  <c r="I185" i="1"/>
  <c r="I184" i="1"/>
  <c r="I183" i="1"/>
  <c r="I182" i="1"/>
  <c r="I181" i="1"/>
  <c r="I180" i="1"/>
  <c r="I179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54" i="1"/>
  <c r="I153" i="1"/>
  <c r="I152" i="1"/>
  <c r="I151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29" i="1"/>
  <c r="I126" i="1"/>
  <c r="I111" i="1"/>
  <c r="I110" i="1"/>
  <c r="I109" i="1"/>
  <c r="I107" i="1"/>
  <c r="I106" i="1"/>
  <c r="I104" i="1"/>
  <c r="I98" i="1"/>
  <c r="I97" i="1"/>
  <c r="I96" i="1"/>
  <c r="I95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3" i="1"/>
  <c r="I56" i="1"/>
  <c r="I54" i="1"/>
  <c r="I53" i="1"/>
  <c r="I52" i="1"/>
  <c r="I51" i="1"/>
  <c r="I50" i="1"/>
  <c r="I49" i="1"/>
  <c r="I48" i="1"/>
  <c r="I47" i="1"/>
  <c r="I46" i="1"/>
  <c r="I45" i="1"/>
  <c r="I44" i="1"/>
  <c r="I43" i="1"/>
  <c r="I41" i="1"/>
  <c r="I40" i="1"/>
  <c r="I39" i="1"/>
  <c r="I38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2" i="1"/>
  <c r="I21" i="1"/>
  <c r="I20" i="1"/>
  <c r="I19" i="1"/>
  <c r="I18" i="1"/>
  <c r="I17" i="1"/>
  <c r="I15" i="1"/>
  <c r="I14" i="1"/>
  <c r="I13" i="1"/>
  <c r="I12" i="1"/>
  <c r="I11" i="1"/>
  <c r="I10" i="1"/>
  <c r="I9" i="1"/>
  <c r="I5" i="1"/>
  <c r="I2" i="1"/>
</calcChain>
</file>

<file path=xl/sharedStrings.xml><?xml version="1.0" encoding="utf-8"?>
<sst xmlns="http://schemas.openxmlformats.org/spreadsheetml/2006/main" count="205" uniqueCount="205">
  <si>
    <t>Amazonas, provincia: Chachapoyas</t>
  </si>
  <si>
    <t>Amazonas, provincia: Bagua</t>
  </si>
  <si>
    <t>Amazonas, provincia: Bongara</t>
  </si>
  <si>
    <t>Amazonas, provincia: Luya</t>
  </si>
  <si>
    <t>Amazonas, provincia: Rodríguez de Mendoza</t>
  </si>
  <si>
    <t>Amazonas, provincia: Utcubamba</t>
  </si>
  <si>
    <t>Áncash, provincia: Huaraz</t>
  </si>
  <si>
    <t>Áncash, provincia: Aija</t>
  </si>
  <si>
    <t>Áncash, provincia: Antonio Raymondi</t>
  </si>
  <si>
    <t>Áncash, provincia: Asunción</t>
  </si>
  <si>
    <t>Áncash, provincia: Bolognesi</t>
  </si>
  <si>
    <t>Áncash, provincia: Carhuaz</t>
  </si>
  <si>
    <t>Áncash, provincia: Carlos Fermín Fitzcarrald</t>
  </si>
  <si>
    <t>Áncash, provincia: Casma</t>
  </si>
  <si>
    <t>Áncash, provincia: Corongo</t>
  </si>
  <si>
    <t>Áncash, provincia: Huari</t>
  </si>
  <si>
    <t>Áncash, provincia: Huarmey</t>
  </si>
  <si>
    <t>Áncash, provincia: Huaylas</t>
  </si>
  <si>
    <t>Áncash, provincia: Mariscal Luzuriaga</t>
  </si>
  <si>
    <t>Áncash, provincia: Ocros</t>
  </si>
  <si>
    <t>Áncash, provincia: Pallasca</t>
  </si>
  <si>
    <t>Áncash, provincia: Pomabamba</t>
  </si>
  <si>
    <t>Áncash, provincia: Recuay</t>
  </si>
  <si>
    <t>Áncash, provincia: Santa</t>
  </si>
  <si>
    <t>Áncash, provincia: Sihuas</t>
  </si>
  <si>
    <t>Áncash, provincia: Yungay</t>
  </si>
  <si>
    <t>Apurímac, provincia: Abancay</t>
  </si>
  <si>
    <t>Apurímac, provincia: Andahuaylas</t>
  </si>
  <si>
    <t>Apurímac, provincia: Antabamba</t>
  </si>
  <si>
    <t>Apurímac, provincia: Aymaraes</t>
  </si>
  <si>
    <t>Apurímac, provincia: Cotabambas</t>
  </si>
  <si>
    <t>Apurímac, provincia: Chincheros</t>
  </si>
  <si>
    <t>Apurímac, provincia: Grau</t>
  </si>
  <si>
    <t>Arequipa, provincia: Arequipa</t>
  </si>
  <si>
    <t>Arequipa, provincia: Camaná</t>
  </si>
  <si>
    <t>Arequipa, provincia: Caravelí</t>
  </si>
  <si>
    <t>Arequipa, provincia: Castilla</t>
  </si>
  <si>
    <t>Arequipa, provincia: Caylloma</t>
  </si>
  <si>
    <t>Arequipa, provincia: Condesuyos</t>
  </si>
  <si>
    <t>Arequipa, provincia: Islay</t>
  </si>
  <si>
    <t>Arequipa, provincia: La Unión</t>
  </si>
  <si>
    <t>Ayacucho, provincia: Huamanga</t>
  </si>
  <si>
    <t>Ayacucho, provincia: Cangallo</t>
  </si>
  <si>
    <t>Ayacucho, provincia: Huanca Sancos</t>
  </si>
  <si>
    <t>Ayacucho, provincia: Huanta</t>
  </si>
  <si>
    <t>Ayacucho, provincia: La Mar</t>
  </si>
  <si>
    <t>Ayacucho, provincia: Lucanas</t>
  </si>
  <si>
    <t>Ayacucho, provincia: Parinacochas</t>
  </si>
  <si>
    <t>Ayacucho, provincia: Páucar del Sara Sara</t>
  </si>
  <si>
    <t>Ayacucho, provincia: Sucre</t>
  </si>
  <si>
    <t>Ayacucho, provincia: Víctor Fajardo</t>
  </si>
  <si>
    <t>Ayacucho, provincia: Vilcas Huamán</t>
  </si>
  <si>
    <t>Cajamarca, provincia: Cajamarca</t>
  </si>
  <si>
    <t>Cajamarca, provincia: Cajabamba</t>
  </si>
  <si>
    <t>Cajamarca, provincia: Celendín</t>
  </si>
  <si>
    <t>Cajamarca, provincia: Chota</t>
  </si>
  <si>
    <t>Cajamarca, provincia: Contumazá</t>
  </si>
  <si>
    <t>Cajamarca, provincia: Cutervo</t>
  </si>
  <si>
    <t>Cajamarca, provincia: Hualgayoc</t>
  </si>
  <si>
    <t>Cajamarca, provincia: Jaén</t>
  </si>
  <si>
    <t>Cajamarca, provincia: San Ignacio</t>
  </si>
  <si>
    <t>Cajamarca, provincia: San Marcos</t>
  </si>
  <si>
    <t>Cajamarca, provincia: San Miguel</t>
  </si>
  <si>
    <t>Cajamarca, provincia: San Pablo</t>
  </si>
  <si>
    <t>Cajamarca, provincia: Santa Cruz</t>
  </si>
  <si>
    <t>Provincia Constitucional del Callao</t>
  </si>
  <si>
    <t>Cusco, provincia: Cusco</t>
  </si>
  <si>
    <t>Cusco, provincia: Acomayo</t>
  </si>
  <si>
    <t>Cusco, provincia: Anta</t>
  </si>
  <si>
    <t>Cusco, provincia: Calca</t>
  </si>
  <si>
    <t>Cusco, provincia: Canas</t>
  </si>
  <si>
    <t>Cusco, provincia: Canchis</t>
  </si>
  <si>
    <t>Cusco, provincia: Chumbivilcas</t>
  </si>
  <si>
    <t>Cusco, provincia: Espinar</t>
  </si>
  <si>
    <t>Cusco, provincia: La Convención</t>
  </si>
  <si>
    <t>Cusco, provincia: Paruro</t>
  </si>
  <si>
    <t>Cusco, provincia: Paucartambo</t>
  </si>
  <si>
    <t>Cusco, provincia: Quispicanchi</t>
  </si>
  <si>
    <t>Cusco, provincia: Urubamba</t>
  </si>
  <si>
    <t>Huancavelica, provincia: Huancavelica</t>
  </si>
  <si>
    <t>Huancavelica, provincia: Acobamba</t>
  </si>
  <si>
    <t>Huancavelica, provincia: Angaraes</t>
  </si>
  <si>
    <t>Huancavelica, provincia: Castrovirreyna</t>
  </si>
  <si>
    <t>Huancavelica, provincia: Churcampa</t>
  </si>
  <si>
    <t>Huancavelica, provincia: Huaytará</t>
  </si>
  <si>
    <t>Huancavelica, provincia: Tayacaja</t>
  </si>
  <si>
    <t>Huánuco, provincia: Huánuco</t>
  </si>
  <si>
    <t>Huánuco, provincia: Ambo</t>
  </si>
  <si>
    <t>Huánuco, provincia: Dos De Mayo</t>
  </si>
  <si>
    <t>Huánuco, provincia: Huacaybamba</t>
  </si>
  <si>
    <t>Huánuco, provincia: Huamalíes</t>
  </si>
  <si>
    <t>Huánuco, provincia: Leoncio Prado</t>
  </si>
  <si>
    <t>Huánuco, provincia: Marañón</t>
  </si>
  <si>
    <t>Huánuco, provincia: Pachitea</t>
  </si>
  <si>
    <t>Huánuco, provincia: Puerto Inca</t>
  </si>
  <si>
    <t>Huánuco, provincia: Lauricocha</t>
  </si>
  <si>
    <t>Huánuco, provincia: Yarowilca</t>
  </si>
  <si>
    <t>Ica, provincia: Ica</t>
  </si>
  <si>
    <t>Ica, provincia: Chincha</t>
  </si>
  <si>
    <t>Ica, provincia: Nazca</t>
  </si>
  <si>
    <t>Ica, provincia: Palpa</t>
  </si>
  <si>
    <t>Ica, provincia: Pisco</t>
  </si>
  <si>
    <t>Junín, provincia: Huancayo</t>
  </si>
  <si>
    <t>Junín, provincia: Concepción</t>
  </si>
  <si>
    <t>Junín, provincia: Chanchamayo</t>
  </si>
  <si>
    <t>Junín, provincia: Jauja</t>
  </si>
  <si>
    <t>Junín, provincia: Junín</t>
  </si>
  <si>
    <t>Junín, provincia: Satipo</t>
  </si>
  <si>
    <t>Junín, provincia: Tarma</t>
  </si>
  <si>
    <t>Junín, provincia: Yauli</t>
  </si>
  <si>
    <t>Junín, provincia: Chupaca</t>
  </si>
  <si>
    <t>La Lbertad, provincia: Trujillo</t>
  </si>
  <si>
    <t>La Lbertad, provincia: Ascope</t>
  </si>
  <si>
    <t>La Lbertad, provincia: Bolívar</t>
  </si>
  <si>
    <t>La Lbertad, provincia: Chepén</t>
  </si>
  <si>
    <t>La Lbertad, provincia: Julcán</t>
  </si>
  <si>
    <t>La Lbertad, provincia: Otuzco</t>
  </si>
  <si>
    <t>La Lbertad, provincia: Pacasmayo</t>
  </si>
  <si>
    <t>La Lbertad, provincia: Pataz</t>
  </si>
  <si>
    <t>La Lbertad, provincia: Sánchez Carrión</t>
  </si>
  <si>
    <t>La Lbertad, provincia: Santiago de Chuco</t>
  </si>
  <si>
    <t>La Lbertad, provincia: Gran Chimú</t>
  </si>
  <si>
    <t>La Lbertad, provincia: Virú</t>
  </si>
  <si>
    <t>Lambayeque, provincia: Chiclayo</t>
  </si>
  <si>
    <t>Lambayeque, provincia: Ferreñafe</t>
  </si>
  <si>
    <t>Lambayeque, provincia: Lambayeque</t>
  </si>
  <si>
    <t>Lima, provincia: Lima</t>
  </si>
  <si>
    <t>Lima, provincia: Barranca</t>
  </si>
  <si>
    <t>Lima, provincia: Cajatambo</t>
  </si>
  <si>
    <t>Lima, provincia: Canta</t>
  </si>
  <si>
    <t>Lima, provincia: Cañete</t>
  </si>
  <si>
    <t>Lima, provincia: Huaral</t>
  </si>
  <si>
    <t>Lima, provincia: Huarochirí</t>
  </si>
  <si>
    <t>Lima, provincia: Huaura</t>
  </si>
  <si>
    <t>Lima, provincia: Oyón</t>
  </si>
  <si>
    <t>Lima, provincia: Yauyos</t>
  </si>
  <si>
    <t>Loreto, provincia: Maynas</t>
  </si>
  <si>
    <t>Loreto, provincia: Alto Amazonas</t>
  </si>
  <si>
    <t>Loreto, provincia: Loreto</t>
  </si>
  <si>
    <t>Loreto, provincia: Mariscal Ramón Castilla</t>
  </si>
  <si>
    <t>Loreto, provincia: Requena</t>
  </si>
  <si>
    <t>Loreto, provincia: Ucayali</t>
  </si>
  <si>
    <t>Loreto, provincia: Datem del Marañón</t>
  </si>
  <si>
    <t>Loreto, provincia: Putumayo</t>
  </si>
  <si>
    <t>Madre de Dios prov. de Tambopata</t>
  </si>
  <si>
    <t>Madre de Dios prov. de Manu</t>
  </si>
  <si>
    <t>Madre de Dios prov. de Tahuamanu</t>
  </si>
  <si>
    <t>Moquegua, provincia: Mariscal Nieto</t>
  </si>
  <si>
    <t>Moquegua, provincia: General Sánchez Cerro</t>
  </si>
  <si>
    <t>Moquegua, provincia: Ilo</t>
  </si>
  <si>
    <t>Pasco, provincia: Pasco</t>
  </si>
  <si>
    <t>Pasco, provincia: Daniel Alcides Carrión</t>
  </si>
  <si>
    <t>Pasco, provincia: Oxapampa</t>
  </si>
  <si>
    <t>Piura, provincia: Piura</t>
  </si>
  <si>
    <t>Piura, provincia: Ayabaca</t>
  </si>
  <si>
    <t>Piura, provincia: Huancabamba</t>
  </si>
  <si>
    <t>Piura, provincia: Morropón</t>
  </si>
  <si>
    <t>Piura, provincia: Paita</t>
  </si>
  <si>
    <t>Piura, provincia: Sullana</t>
  </si>
  <si>
    <t>Piura, provincia: Talara</t>
  </si>
  <si>
    <t>Piura, provincia: Sechura</t>
  </si>
  <si>
    <t>Puno, provincia: Puno</t>
  </si>
  <si>
    <t>Puno, provincia: Azángaro</t>
  </si>
  <si>
    <t>Puno, provincia: Carabaya</t>
  </si>
  <si>
    <t>Puno, provincia: Chucuito</t>
  </si>
  <si>
    <t>Puno, provincia: El Collao</t>
  </si>
  <si>
    <t>Puno, provincia: Huancané</t>
  </si>
  <si>
    <t>Puno, provincia: Lampa</t>
  </si>
  <si>
    <t>Puno, provincia: Melgar</t>
  </si>
  <si>
    <t>Puno, provincia: Moho</t>
  </si>
  <si>
    <t>Puno, provincia: San Antonio de Putina</t>
  </si>
  <si>
    <t>Puno, provincia: San Román</t>
  </si>
  <si>
    <t>Puno, provincia: Sandia</t>
  </si>
  <si>
    <t>Puno, provincia: Yunguyo</t>
  </si>
  <si>
    <t>San Martín, provincia: Moyobamba</t>
  </si>
  <si>
    <t>San Martín, provincia: Bellavista</t>
  </si>
  <si>
    <t>San Martín, provincia: El Dorado</t>
  </si>
  <si>
    <t>San Martín, provincia: Huallaga</t>
  </si>
  <si>
    <t>San Martín, provincia: Lamas</t>
  </si>
  <si>
    <t>San Martín, provincia: Mariscal Cáceres</t>
  </si>
  <si>
    <t>San Martín, provincia: Picota</t>
  </si>
  <si>
    <t>San Martín, provincia: Rioja</t>
  </si>
  <si>
    <t>San Martín, provincia: San Martín</t>
  </si>
  <si>
    <t>San Martín, provincia: Tocache</t>
  </si>
  <si>
    <t>Tacna, provincia: Tacna</t>
  </si>
  <si>
    <t>Tacna, provincia: Candarave</t>
  </si>
  <si>
    <t>Tacna, provincia: Jorge Basadre</t>
  </si>
  <si>
    <t>Tacna, provincia: Tarata</t>
  </si>
  <si>
    <t>Tumbes, provincia: Tumbes</t>
  </si>
  <si>
    <t>Tumbes, provincia: Contralmirante Villar</t>
  </si>
  <si>
    <t>Tumbes, provincia: Zarumilla</t>
  </si>
  <si>
    <t>Ucayali, provincia: Coronel Portillo</t>
  </si>
  <si>
    <t>Ucayali, provincia: Atalaya</t>
  </si>
  <si>
    <t>Ucayali, provincia: Padre Abad</t>
  </si>
  <si>
    <t>Ucayali, provincia: Purús</t>
  </si>
  <si>
    <t>analfabetismo</t>
  </si>
  <si>
    <t>nointer</t>
  </si>
  <si>
    <t>sinagua</t>
  </si>
  <si>
    <t xml:space="preserve">provincia   </t>
  </si>
  <si>
    <t>Amazonas, provincia: Condorcanqui</t>
  </si>
  <si>
    <t>solo_secu</t>
  </si>
  <si>
    <t>pob_ind</t>
  </si>
  <si>
    <t>sin_seguro</t>
  </si>
  <si>
    <t>pob_ru</t>
  </si>
  <si>
    <t>part_ind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</si>
</sst>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.25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1" fillId="0" borderId="0" xfId="0" applyNumberFormat="1" applyFont="1" applyAlignment="1">
      <alignment horizontal="righ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10" fontId="1" fillId="0" borderId="0" xfId="0" applyNumberFormat="1" applyFont="1" applyAlignment="1">
      <alignment vertical="top" wrapText="1"/>
    </xf>
    <xf numFmtId="9" fontId="1" fillId="0" borderId="0" xfId="0" applyNumberFormat="1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389"/>
  <sheetViews>
    <sheetView showGridLines="0" tabSelected="1" topLeftCell="A163" workbookViewId="0">
      <selection activeCell="A173" sqref="A173:I173"/>
    </sheetView>
  </sheetViews>
  <sheetFormatPr baseColWidth="10" defaultColWidth="22" defaultRowHeight="15" x14ac:dyDescent="0.25"/>
  <cols>
    <col min="1" max="1" width="35.5703125" customWidth="1"/>
    <col min="3" max="3" width="9.5703125" customWidth="1"/>
    <col min="6" max="6" width="12.5703125" customWidth="1"/>
    <col min="7" max="7" width="12.42578125" customWidth="1"/>
    <col min="8" max="8" width="13.5703125" customWidth="1"/>
    <col min="9" max="9" width="11.42578125"/>
  </cols>
  <sheetData>
    <row r="1" spans="1:9" x14ac:dyDescent="0.25">
      <c r="A1" t="s">
        <v>198</v>
      </c>
      <c r="B1" t="s">
        <v>195</v>
      </c>
      <c r="C1" t="s">
        <v>203</v>
      </c>
      <c r="D1" t="s">
        <v>196</v>
      </c>
      <c r="E1" t="s">
        <v>197</v>
      </c>
      <c r="F1" t="s">
        <v>200</v>
      </c>
      <c r="G1" t="s">
        <v>201</v>
      </c>
      <c r="H1" t="s">
        <v>202</v>
      </c>
      <c r="I1" t="s">
        <v>204</v>
      </c>
    </row>
    <row r="2" spans="1:9" ht="16.350000000000001" customHeight="1" x14ac:dyDescent="0.25">
      <c r="A2" s="2" t="s">
        <v>1</v>
      </c>
      <c r="B2" s="1">
        <v>0.16598381276864899</v>
      </c>
      <c r="C2" s="1">
        <v>0.47058029689608599</v>
      </c>
      <c r="D2" s="1">
        <v>0.89137380191693305</v>
      </c>
      <c r="E2" s="1">
        <v>0.24230190228547999</v>
      </c>
      <c r="F2" s="1">
        <v>0.31072008740529899</v>
      </c>
      <c r="G2" s="4">
        <v>0.25150787394357199</v>
      </c>
      <c r="H2" s="1">
        <v>0.13257759784075601</v>
      </c>
      <c r="I2">
        <f>18/72</f>
        <v>0.25</v>
      </c>
    </row>
    <row r="3" spans="1:9" ht="16.350000000000001" customHeight="1" x14ac:dyDescent="0.25">
      <c r="A3" s="2" t="s">
        <v>2</v>
      </c>
      <c r="B3" s="1">
        <v>0.141579120157584</v>
      </c>
      <c r="C3" s="1">
        <v>0.384249327144362</v>
      </c>
      <c r="D3" s="1">
        <v>0.95340431767119305</v>
      </c>
      <c r="E3" s="1">
        <v>8.5018309186435298E-2</v>
      </c>
      <c r="F3" s="1">
        <v>0.296043992120814</v>
      </c>
      <c r="G3" s="4">
        <v>3.3850635327206099E-2</v>
      </c>
      <c r="H3" s="1">
        <v>0.17111986581893401</v>
      </c>
      <c r="I3">
        <v>0</v>
      </c>
    </row>
    <row r="4" spans="1:9" ht="16.350000000000001" customHeight="1" x14ac:dyDescent="0.25">
      <c r="A4" s="2" t="s">
        <v>0</v>
      </c>
      <c r="B4" s="1">
        <v>0.114980798698473</v>
      </c>
      <c r="C4" s="1">
        <v>0.19388894894245701</v>
      </c>
      <c r="D4" s="1">
        <v>0.97004991680532504</v>
      </c>
      <c r="E4" s="1">
        <v>7.9518072289156597E-2</v>
      </c>
      <c r="F4" s="1">
        <v>0.28073627059646999</v>
      </c>
      <c r="G4" s="4">
        <v>8.5009719271280704E-2</v>
      </c>
      <c r="H4" s="1">
        <v>0.16288329189637199</v>
      </c>
      <c r="I4">
        <v>0</v>
      </c>
    </row>
    <row r="5" spans="1:9" ht="16.350000000000001" customHeight="1" x14ac:dyDescent="0.25">
      <c r="A5" s="2" t="s">
        <v>199</v>
      </c>
      <c r="B5" s="1">
        <v>0.22271172385197499</v>
      </c>
      <c r="C5" s="1">
        <v>0.83157522957381702</v>
      </c>
      <c r="D5" s="1">
        <v>0.99422316813621203</v>
      </c>
      <c r="E5" s="1">
        <v>0.15643689014793799</v>
      </c>
      <c r="F5" s="1">
        <v>0.26573027884316403</v>
      </c>
      <c r="G5" s="4">
        <v>0.82482710659506198</v>
      </c>
      <c r="H5" s="1">
        <v>0.13663762655992501</v>
      </c>
      <c r="I5">
        <f>111/126</f>
        <v>0.88095238095238093</v>
      </c>
    </row>
    <row r="6" spans="1:9" ht="16.350000000000001" customHeight="1" x14ac:dyDescent="0.25">
      <c r="A6" s="2" t="s">
        <v>3</v>
      </c>
      <c r="B6" s="1">
        <v>0.181891788912174</v>
      </c>
      <c r="C6" s="1">
        <v>0.56258439103429603</v>
      </c>
      <c r="D6" s="1">
        <v>0.97947280715043195</v>
      </c>
      <c r="E6" s="1">
        <v>0.14559353308145201</v>
      </c>
      <c r="F6" s="1">
        <v>0.25954943798818803</v>
      </c>
      <c r="G6" s="4">
        <v>3.0715396578538098E-2</v>
      </c>
      <c r="H6" s="1">
        <v>9.9468899090827304E-2</v>
      </c>
      <c r="I6">
        <v>0</v>
      </c>
    </row>
    <row r="7" spans="1:9" ht="16.350000000000001" customHeight="1" x14ac:dyDescent="0.25">
      <c r="A7" s="2" t="s">
        <v>4</v>
      </c>
      <c r="B7" s="1">
        <v>0.15212189457386199</v>
      </c>
      <c r="C7" s="1">
        <v>0.66764450963397604</v>
      </c>
      <c r="D7" s="1">
        <v>0.97873036649214695</v>
      </c>
      <c r="E7" s="1">
        <v>0.134120813397129</v>
      </c>
      <c r="F7" s="1">
        <v>0.24783587866845</v>
      </c>
      <c r="G7" s="5">
        <v>0</v>
      </c>
      <c r="H7" s="1">
        <v>0.18791252750183299</v>
      </c>
      <c r="I7">
        <v>0</v>
      </c>
    </row>
    <row r="8" spans="1:9" ht="16.350000000000001" customHeight="1" x14ac:dyDescent="0.25">
      <c r="A8" s="2" t="s">
        <v>5</v>
      </c>
      <c r="B8" s="1">
        <v>0.16850670511326599</v>
      </c>
      <c r="C8" s="1">
        <v>0.48059904697072803</v>
      </c>
      <c r="D8" s="1">
        <v>0.95536932990508805</v>
      </c>
      <c r="E8" s="1">
        <v>0.43656174334140402</v>
      </c>
      <c r="F8" s="1">
        <v>0.30361621867161698</v>
      </c>
      <c r="G8" s="4">
        <v>3.0776070740502901E-2</v>
      </c>
      <c r="H8" s="1">
        <v>0.133088392998685</v>
      </c>
      <c r="I8">
        <v>0</v>
      </c>
    </row>
    <row r="9" spans="1:9" ht="16.350000000000001" customHeight="1" x14ac:dyDescent="0.25">
      <c r="A9" s="2" t="s">
        <v>7</v>
      </c>
      <c r="B9" s="1">
        <v>0.120715350223547</v>
      </c>
      <c r="C9" s="1">
        <v>0.65341988600379997</v>
      </c>
      <c r="D9" s="1">
        <v>0.74281143252475501</v>
      </c>
      <c r="E9" s="1">
        <v>7.3852295409181604E-2</v>
      </c>
      <c r="F9" s="1">
        <v>0.32902798476569001</v>
      </c>
      <c r="G9" s="4">
        <v>0.40260000000000001</v>
      </c>
      <c r="H9" s="1">
        <v>8.3280557314756198E-2</v>
      </c>
      <c r="I9">
        <f>11/50</f>
        <v>0.22</v>
      </c>
    </row>
    <row r="10" spans="1:9" ht="16.350000000000001" customHeight="1" x14ac:dyDescent="0.25">
      <c r="A10" s="2" t="s">
        <v>8</v>
      </c>
      <c r="B10" s="1">
        <v>0.207227423972762</v>
      </c>
      <c r="C10" s="1">
        <v>0.60739926739926697</v>
      </c>
      <c r="D10" s="1">
        <v>0.96857855361596001</v>
      </c>
      <c r="E10" s="1">
        <v>0.172156975078774</v>
      </c>
      <c r="F10" s="1">
        <v>0.323299543449663</v>
      </c>
      <c r="G10" s="5">
        <v>0</v>
      </c>
      <c r="H10" s="1">
        <v>6.8205128205128196E-2</v>
      </c>
      <c r="I10">
        <f>7/40</f>
        <v>0.17499999999999999</v>
      </c>
    </row>
    <row r="11" spans="1:9" ht="14.85" customHeight="1" x14ac:dyDescent="0.25">
      <c r="A11" s="2" t="s">
        <v>9</v>
      </c>
      <c r="B11" s="1">
        <v>0.24652284984388301</v>
      </c>
      <c r="C11" s="1">
        <v>0.69693683925183003</v>
      </c>
      <c r="D11" s="1">
        <v>0.99236058059587495</v>
      </c>
      <c r="E11" s="1">
        <v>8.6602870813397098E-2</v>
      </c>
      <c r="F11" s="1">
        <v>0.31691739994322998</v>
      </c>
      <c r="G11" s="4">
        <v>0.54569010191742995</v>
      </c>
      <c r="H11" s="1">
        <v>9.1081593927893695E-2</v>
      </c>
      <c r="I11">
        <f>5/25</f>
        <v>0.2</v>
      </c>
    </row>
    <row r="12" spans="1:9" ht="16.350000000000001" customHeight="1" x14ac:dyDescent="0.25">
      <c r="A12" s="2" t="s">
        <v>10</v>
      </c>
      <c r="B12" s="1">
        <v>0.12721919493759901</v>
      </c>
      <c r="C12" s="1">
        <v>0.26335252342732302</v>
      </c>
      <c r="D12" s="1">
        <v>0.98177193726155099</v>
      </c>
      <c r="E12" s="1">
        <v>0.105577689243028</v>
      </c>
      <c r="F12" s="1">
        <v>0.36240991386887</v>
      </c>
      <c r="G12" s="4">
        <v>0.47180461043414001</v>
      </c>
      <c r="H12" s="1">
        <v>0.18208177501365699</v>
      </c>
      <c r="I12">
        <f>12/43</f>
        <v>0.27906976744186046</v>
      </c>
    </row>
    <row r="13" spans="1:9" ht="16.350000000000001" customHeight="1" x14ac:dyDescent="0.25">
      <c r="A13" s="2" t="s">
        <v>11</v>
      </c>
      <c r="B13" s="1">
        <v>0.23747965589397799</v>
      </c>
      <c r="C13" s="1">
        <v>0.54131993626062302</v>
      </c>
      <c r="D13" s="1">
        <v>0.97453735912063399</v>
      </c>
      <c r="E13" s="1">
        <v>9.3725387240745597E-2</v>
      </c>
      <c r="F13" s="1">
        <v>0.28267844687282001</v>
      </c>
      <c r="G13" s="4">
        <v>0.72051274859050196</v>
      </c>
      <c r="H13" s="1">
        <v>0.109087287535411</v>
      </c>
      <c r="I13">
        <f>17/56</f>
        <v>0.30357142857142855</v>
      </c>
    </row>
    <row r="14" spans="1:9" ht="16.350000000000001" customHeight="1" x14ac:dyDescent="0.25">
      <c r="A14" s="2" t="s">
        <v>12</v>
      </c>
      <c r="B14" s="1">
        <v>0.27009684510724302</v>
      </c>
      <c r="C14" s="1">
        <v>0.676525371112491</v>
      </c>
      <c r="D14" s="1">
        <v>0.92921731396383001</v>
      </c>
      <c r="E14" s="1">
        <v>0.22200176366843</v>
      </c>
      <c r="F14" s="1">
        <v>0.27098805775057899</v>
      </c>
      <c r="G14" s="5">
        <v>0</v>
      </c>
      <c r="H14" s="1">
        <v>5.3564373200880498E-2</v>
      </c>
      <c r="I14">
        <f>7/35</f>
        <v>0.2</v>
      </c>
    </row>
    <row r="15" spans="1:9" ht="16.350000000000001" customHeight="1" x14ac:dyDescent="0.25">
      <c r="A15" s="2" t="s">
        <v>13</v>
      </c>
      <c r="B15" s="1">
        <v>0.13870533402382201</v>
      </c>
      <c r="C15" s="1">
        <v>0.20675047559277501</v>
      </c>
      <c r="D15" s="1">
        <v>0.98568198944988705</v>
      </c>
      <c r="E15" s="1">
        <v>0.19751968860324101</v>
      </c>
      <c r="F15" s="1">
        <v>0.39055411703780402</v>
      </c>
      <c r="G15" s="4">
        <v>0.208527918781726</v>
      </c>
      <c r="H15" s="1">
        <v>0.25011276942085497</v>
      </c>
      <c r="I15">
        <f>36/126</f>
        <v>0.2857142857142857</v>
      </c>
    </row>
    <row r="16" spans="1:9" ht="16.350000000000001" customHeight="1" x14ac:dyDescent="0.25">
      <c r="A16" s="2" t="s">
        <v>14</v>
      </c>
      <c r="B16" s="1">
        <v>0.16364902506963799</v>
      </c>
      <c r="C16" s="1">
        <v>0.39113117365905498</v>
      </c>
      <c r="D16" s="1">
        <v>0.87171074217468303</v>
      </c>
      <c r="E16" s="1">
        <v>7.2749691738594302E-2</v>
      </c>
      <c r="F16" s="1">
        <v>0.31253481894150398</v>
      </c>
      <c r="G16" s="4">
        <v>0.231871838111298</v>
      </c>
      <c r="H16" s="1">
        <v>0.18414763674986701</v>
      </c>
      <c r="I16">
        <v>0</v>
      </c>
    </row>
    <row r="17" spans="1:9" ht="16.350000000000001" customHeight="1" x14ac:dyDescent="0.25">
      <c r="A17" s="2" t="s">
        <v>6</v>
      </c>
      <c r="B17" s="1">
        <v>0.128833882752106</v>
      </c>
      <c r="C17" s="1">
        <v>0.20693441342963101</v>
      </c>
      <c r="D17" s="1">
        <v>0.97384688540180697</v>
      </c>
      <c r="E17" s="1">
        <v>0.103620474406991</v>
      </c>
      <c r="F17" s="1">
        <v>0.307700216554534</v>
      </c>
      <c r="G17" s="4">
        <v>0.56262449911937296</v>
      </c>
      <c r="H17" s="1">
        <v>0.19690000975990599</v>
      </c>
      <c r="I17">
        <f>29/154</f>
        <v>0.18831168831168832</v>
      </c>
    </row>
    <row r="18" spans="1:9" ht="14.85" customHeight="1" x14ac:dyDescent="0.25">
      <c r="A18" s="2" t="s">
        <v>15</v>
      </c>
      <c r="B18" s="1">
        <v>0.19885773624091399</v>
      </c>
      <c r="C18" s="1">
        <v>0.59209047245972002</v>
      </c>
      <c r="D18" s="1">
        <v>0.97358097339708205</v>
      </c>
      <c r="E18" s="1">
        <v>0.18501284811445201</v>
      </c>
      <c r="F18" s="1">
        <v>0.31759587495971597</v>
      </c>
      <c r="G18" s="4">
        <v>0.68208282983631796</v>
      </c>
      <c r="H18" s="1">
        <v>7.1005211704193202E-2</v>
      </c>
      <c r="I18">
        <f>20/90</f>
        <v>0.22222222222222221</v>
      </c>
    </row>
    <row r="19" spans="1:9" ht="16.350000000000001" customHeight="1" x14ac:dyDescent="0.25">
      <c r="A19" s="2" t="s">
        <v>16</v>
      </c>
      <c r="B19" s="1">
        <v>9.52939552856749E-2</v>
      </c>
      <c r="C19" s="1">
        <v>0.18481675392670199</v>
      </c>
      <c r="D19" s="1">
        <v>0.86618539443398201</v>
      </c>
      <c r="E19" s="1">
        <v>0.15213675213675201</v>
      </c>
      <c r="F19" s="1">
        <v>0.42143941484957198</v>
      </c>
      <c r="G19" s="4">
        <v>0.153810931190942</v>
      </c>
      <c r="H19" s="1">
        <v>0.24453534031413601</v>
      </c>
      <c r="I19">
        <f>29/98</f>
        <v>0.29591836734693877</v>
      </c>
    </row>
    <row r="20" spans="1:9" ht="16.350000000000001" customHeight="1" x14ac:dyDescent="0.25">
      <c r="A20" s="2" t="s">
        <v>17</v>
      </c>
      <c r="B20" s="1">
        <v>0.20238732249433999</v>
      </c>
      <c r="C20" s="1">
        <v>0.61740756613550496</v>
      </c>
      <c r="D20" s="1">
        <v>0.91039307128581004</v>
      </c>
      <c r="E20" s="1">
        <v>6.8434559452523497E-2</v>
      </c>
      <c r="F20" s="1">
        <v>0.26561020786169998</v>
      </c>
      <c r="G20" s="4">
        <v>0.546095170741564</v>
      </c>
      <c r="H20" s="1">
        <v>0.123212685549538</v>
      </c>
      <c r="I20">
        <f>26/117</f>
        <v>0.22222222222222221</v>
      </c>
    </row>
    <row r="21" spans="1:9" ht="16.350000000000001" customHeight="1" x14ac:dyDescent="0.25">
      <c r="A21" s="2" t="s">
        <v>18</v>
      </c>
      <c r="B21" s="1">
        <v>0.28405436248573501</v>
      </c>
      <c r="C21" s="1">
        <v>0.84968448037862299</v>
      </c>
      <c r="D21" s="1">
        <v>0.994293168106962</v>
      </c>
      <c r="E21" s="1">
        <v>0.16666666666666699</v>
      </c>
      <c r="F21" s="1">
        <v>0.27357609710550901</v>
      </c>
      <c r="G21" s="4">
        <v>0.78627114164904899</v>
      </c>
      <c r="H21" s="1">
        <v>4.1658450009860001E-2</v>
      </c>
      <c r="I21">
        <f>7/35</f>
        <v>0.2</v>
      </c>
    </row>
    <row r="22" spans="1:9" ht="16.350000000000001" customHeight="1" x14ac:dyDescent="0.25">
      <c r="A22" s="2" t="s">
        <v>19</v>
      </c>
      <c r="B22" s="1">
        <v>0.1082774049217</v>
      </c>
      <c r="C22" s="1">
        <v>0.37761045603068599</v>
      </c>
      <c r="D22" s="1">
        <v>0.98242262132212499</v>
      </c>
      <c r="E22" s="1">
        <v>0.151943462897526</v>
      </c>
      <c r="F22" s="1">
        <v>0.38627889634600998</v>
      </c>
      <c r="G22" s="4">
        <v>0.37798619713325099</v>
      </c>
      <c r="H22" s="1">
        <v>0.26097457025145598</v>
      </c>
      <c r="I22">
        <f>5/25</f>
        <v>0.2</v>
      </c>
    </row>
    <row r="23" spans="1:9" ht="16.350000000000001" customHeight="1" x14ac:dyDescent="0.25">
      <c r="A23" s="2" t="s">
        <v>20</v>
      </c>
      <c r="B23" s="1">
        <v>0.17934758155230601</v>
      </c>
      <c r="C23" s="1">
        <v>0.426588906389681</v>
      </c>
      <c r="D23" s="1">
        <v>0.985026423957722</v>
      </c>
      <c r="E23" s="1">
        <v>0.12338142804291501</v>
      </c>
      <c r="F23" s="1">
        <v>0.29106861642294701</v>
      </c>
      <c r="G23" s="4">
        <v>4.2409943606859297E-2</v>
      </c>
      <c r="H23" s="1">
        <v>8.9949342301306898E-2</v>
      </c>
      <c r="I23">
        <v>0</v>
      </c>
    </row>
    <row r="24" spans="1:9" ht="16.350000000000001" customHeight="1" x14ac:dyDescent="0.25">
      <c r="A24" s="2" t="s">
        <v>21</v>
      </c>
      <c r="B24" s="1">
        <v>0.289984290748525</v>
      </c>
      <c r="C24" s="1">
        <v>0.70117770428329396</v>
      </c>
      <c r="D24" s="1">
        <v>0.98380455668405198</v>
      </c>
      <c r="E24" s="1">
        <v>0.16773002014774999</v>
      </c>
      <c r="F24" s="1">
        <v>0.24659279072729601</v>
      </c>
      <c r="G24" s="5">
        <v>0</v>
      </c>
      <c r="H24" s="1">
        <v>4.24699524078406E-2</v>
      </c>
      <c r="I24">
        <f>17/56</f>
        <v>0.30357142857142855</v>
      </c>
    </row>
    <row r="25" spans="1:9" ht="14.85" customHeight="1" x14ac:dyDescent="0.25">
      <c r="A25" s="2" t="s">
        <v>22</v>
      </c>
      <c r="B25" s="1">
        <v>0.15123795584827401</v>
      </c>
      <c r="C25" s="1">
        <v>0.314111143439046</v>
      </c>
      <c r="D25" s="1">
        <v>0.95740365111561898</v>
      </c>
      <c r="E25" s="1">
        <v>0.124161073825503</v>
      </c>
      <c r="F25" s="1">
        <v>0.34290767166727598</v>
      </c>
      <c r="G25" s="4">
        <v>0.63675400291120798</v>
      </c>
      <c r="H25" s="1">
        <v>0.14111143439045701</v>
      </c>
      <c r="I25">
        <f>5/25</f>
        <v>0.2</v>
      </c>
    </row>
    <row r="26" spans="1:9" ht="16.350000000000001" customHeight="1" x14ac:dyDescent="0.25">
      <c r="A26" s="2" t="s">
        <v>23</v>
      </c>
      <c r="B26" s="1">
        <v>9.1925513700691797E-2</v>
      </c>
      <c r="C26" s="1">
        <v>5.0900972219354003E-2</v>
      </c>
      <c r="D26" s="1">
        <v>0.69558410536169701</v>
      </c>
      <c r="E26" s="1">
        <v>9.4397845243523501E-2</v>
      </c>
      <c r="F26" s="1">
        <v>0.37760643049960102</v>
      </c>
      <c r="G26" s="4">
        <v>7.4171857121034399E-2</v>
      </c>
      <c r="H26" s="1">
        <v>0.26296043890988402</v>
      </c>
      <c r="I26">
        <f>47/247</f>
        <v>0.19028340080971659</v>
      </c>
    </row>
    <row r="27" spans="1:9" ht="16.350000000000001" customHeight="1" x14ac:dyDescent="0.25">
      <c r="A27" s="2" t="s">
        <v>24</v>
      </c>
      <c r="B27" s="1">
        <v>0.23334379659420901</v>
      </c>
      <c r="C27" s="1">
        <v>0.64083645396907796</v>
      </c>
      <c r="D27" s="1">
        <v>0.96507936507936498</v>
      </c>
      <c r="E27" s="1">
        <v>0.130971725706857</v>
      </c>
      <c r="F27" s="1">
        <v>0.29043396374480102</v>
      </c>
      <c r="G27" s="5">
        <v>0</v>
      </c>
      <c r="H27" s="1">
        <v>4.2378851358866897E-2</v>
      </c>
      <c r="I27">
        <f>11/42</f>
        <v>0.26190476190476192</v>
      </c>
    </row>
    <row r="28" spans="1:9" ht="16.350000000000001" customHeight="1" x14ac:dyDescent="0.25">
      <c r="A28" s="2" t="s">
        <v>25</v>
      </c>
      <c r="B28" s="1">
        <v>0.24702399436888001</v>
      </c>
      <c r="C28" s="1">
        <v>0.69304301646309097</v>
      </c>
      <c r="D28" s="1">
        <v>0.95674728828403999</v>
      </c>
      <c r="E28" s="1">
        <v>7.0020449897750497E-2</v>
      </c>
      <c r="F28" s="1">
        <v>0.25060555245015798</v>
      </c>
      <c r="G28" s="4">
        <v>0.60575218998430302</v>
      </c>
      <c r="H28" s="1">
        <v>0.119175468617848</v>
      </c>
      <c r="I28">
        <f>18/81</f>
        <v>0.22222222222222221</v>
      </c>
    </row>
    <row r="29" spans="1:9" ht="16.350000000000001" customHeight="1" x14ac:dyDescent="0.25">
      <c r="A29" s="2" t="s">
        <v>26</v>
      </c>
      <c r="B29" s="1">
        <v>0.13850040516707199</v>
      </c>
      <c r="C29" s="1">
        <v>0.23927795874049901</v>
      </c>
      <c r="D29" s="1">
        <v>0.81070907499270495</v>
      </c>
      <c r="E29" s="1">
        <v>8.4406247957649796E-2</v>
      </c>
      <c r="F29" s="1">
        <v>0.30664950664950702</v>
      </c>
      <c r="G29" s="4">
        <v>0.79561224723475399</v>
      </c>
      <c r="H29" s="1">
        <v>0.129560260586319</v>
      </c>
      <c r="I29">
        <f>26/132</f>
        <v>0.19696969696969696</v>
      </c>
    </row>
    <row r="30" spans="1:9" ht="16.350000000000001" customHeight="1" x14ac:dyDescent="0.25">
      <c r="A30" s="2" t="s">
        <v>27</v>
      </c>
      <c r="B30" s="1">
        <v>0.20695428012681899</v>
      </c>
      <c r="C30" s="1">
        <v>0.42890431438056698</v>
      </c>
      <c r="D30" s="1">
        <v>0.90777258091052204</v>
      </c>
      <c r="E30" s="1">
        <v>0.116800213675214</v>
      </c>
      <c r="F30" s="1">
        <v>0.318594625025927</v>
      </c>
      <c r="G30" s="4">
        <v>0.89155394921782305</v>
      </c>
      <c r="H30" s="1">
        <v>0.103644798809632</v>
      </c>
      <c r="I30">
        <f>26/121</f>
        <v>0.21487603305785125</v>
      </c>
    </row>
    <row r="31" spans="1:9" ht="16.350000000000001" customHeight="1" x14ac:dyDescent="0.25">
      <c r="A31" s="2" t="s">
        <v>28</v>
      </c>
      <c r="B31" s="1">
        <v>0.18911439114391099</v>
      </c>
      <c r="C31" s="1">
        <v>0.22130857648099</v>
      </c>
      <c r="D31" s="1">
        <v>0.99607843137254903</v>
      </c>
      <c r="E31" s="1">
        <v>6.5344603381014305E-2</v>
      </c>
      <c r="F31" s="1">
        <v>0.33394833948339497</v>
      </c>
      <c r="G31" s="4">
        <v>0.90917246019286801</v>
      </c>
      <c r="H31" s="1">
        <v>6.5870910698496904E-2</v>
      </c>
      <c r="I31">
        <f>6/30</f>
        <v>0.2</v>
      </c>
    </row>
    <row r="32" spans="1:9" ht="14.85" customHeight="1" x14ac:dyDescent="0.25">
      <c r="A32" s="2" t="s">
        <v>29</v>
      </c>
      <c r="B32" s="1">
        <v>0.203891418263036</v>
      </c>
      <c r="C32" s="1">
        <v>0.494425474143251</v>
      </c>
      <c r="D32" s="1">
        <v>0.97141223556317902</v>
      </c>
      <c r="E32" s="1">
        <v>0.102969218196677</v>
      </c>
      <c r="F32" s="1">
        <v>0.33313289236319898</v>
      </c>
      <c r="G32" s="4">
        <v>0.87856270358306199</v>
      </c>
      <c r="H32" s="1">
        <v>7.5369235199736706E-2</v>
      </c>
      <c r="I32">
        <f>12/42</f>
        <v>0.2857142857142857</v>
      </c>
    </row>
    <row r="33" spans="1:9" ht="16.350000000000001" customHeight="1" x14ac:dyDescent="0.25">
      <c r="A33" s="2" t="s">
        <v>31</v>
      </c>
      <c r="B33" s="1">
        <v>0.21694582202676199</v>
      </c>
      <c r="C33" s="1">
        <v>0.54374875682365698</v>
      </c>
      <c r="D33" s="1">
        <v>0.97993179433368305</v>
      </c>
      <c r="E33" s="1">
        <v>0.12655467614278801</v>
      </c>
      <c r="F33" s="1">
        <v>0.32937213436885898</v>
      </c>
      <c r="G33" s="4">
        <v>0.90241904817620699</v>
      </c>
      <c r="H33" s="1">
        <v>7.1606957367339297E-2</v>
      </c>
      <c r="I33">
        <f>8/36</f>
        <v>0.22222222222222221</v>
      </c>
    </row>
    <row r="34" spans="1:9" ht="16.350000000000001" customHeight="1" x14ac:dyDescent="0.25">
      <c r="A34" s="2" t="s">
        <v>30</v>
      </c>
      <c r="B34" s="1">
        <v>0.227981220657277</v>
      </c>
      <c r="C34" s="1">
        <v>0.61469519898926095</v>
      </c>
      <c r="D34" s="1">
        <v>0.98267739363629802</v>
      </c>
      <c r="E34" s="1">
        <v>0.248541023000343</v>
      </c>
      <c r="F34" s="1">
        <v>0.32803338549817401</v>
      </c>
      <c r="G34" s="4">
        <v>0.89822289855820103</v>
      </c>
      <c r="H34" s="1">
        <v>0.120518793430196</v>
      </c>
      <c r="I34">
        <f>29/99</f>
        <v>0.29292929292929293</v>
      </c>
    </row>
    <row r="35" spans="1:9" ht="16.350000000000001" customHeight="1" x14ac:dyDescent="0.25">
      <c r="A35" s="2" t="s">
        <v>32</v>
      </c>
      <c r="B35" s="1">
        <v>0.21106840134043001</v>
      </c>
      <c r="C35" s="1">
        <v>0.53158836267771403</v>
      </c>
      <c r="D35" s="1">
        <v>0.996060317891591</v>
      </c>
      <c r="E35" s="1">
        <v>8.1549815498155001E-2</v>
      </c>
      <c r="F35" s="1">
        <v>0.32465996451803703</v>
      </c>
      <c r="G35" s="4">
        <v>0.952297672174647</v>
      </c>
      <c r="H35" s="1">
        <v>5.23491196685811E-2</v>
      </c>
      <c r="I35">
        <f>8/28</f>
        <v>0.2857142857142857</v>
      </c>
    </row>
    <row r="36" spans="1:9" ht="16.350000000000001" customHeight="1" x14ac:dyDescent="0.25">
      <c r="A36" s="2" t="s">
        <v>33</v>
      </c>
      <c r="B36" s="1">
        <v>7.7640717622808997E-2</v>
      </c>
      <c r="C36" s="1">
        <v>1.14145849431122E-2</v>
      </c>
      <c r="D36" s="1">
        <v>0.612741030021967</v>
      </c>
      <c r="E36" s="1">
        <v>0.115081064773603</v>
      </c>
      <c r="F36" s="1">
        <v>0.33221113918211598</v>
      </c>
      <c r="G36" s="4">
        <v>0.33350138557747599</v>
      </c>
      <c r="H36" s="1">
        <v>0.34521924609141802</v>
      </c>
      <c r="I36">
        <f>72/345</f>
        <v>0.20869565217391303</v>
      </c>
    </row>
    <row r="37" spans="1:9" ht="16.350000000000001" customHeight="1" x14ac:dyDescent="0.25">
      <c r="A37" s="2" t="s">
        <v>34</v>
      </c>
      <c r="B37" s="1">
        <v>9.4718023152901204E-2</v>
      </c>
      <c r="C37" s="1">
        <v>0.14274886306215301</v>
      </c>
      <c r="D37" s="1">
        <v>0.82778331323089804</v>
      </c>
      <c r="E37" s="1">
        <v>0.29250660364242997</v>
      </c>
      <c r="F37" s="1">
        <v>0.39427195808404403</v>
      </c>
      <c r="G37" s="4">
        <v>0.28354221006425301</v>
      </c>
      <c r="H37" s="1">
        <v>0.36526865420245902</v>
      </c>
      <c r="I37">
        <v>0</v>
      </c>
    </row>
    <row r="38" spans="1:9" ht="16.350000000000001" customHeight="1" x14ac:dyDescent="0.25">
      <c r="A38" s="2" t="s">
        <v>35</v>
      </c>
      <c r="B38" s="1">
        <v>9.5068360618173503E-2</v>
      </c>
      <c r="C38" s="1">
        <v>0.22294780631741901</v>
      </c>
      <c r="D38" s="1">
        <v>0.89303766509049398</v>
      </c>
      <c r="E38" s="1">
        <v>0.456702100077781</v>
      </c>
      <c r="F38" s="1">
        <v>0.45904727957837899</v>
      </c>
      <c r="G38" s="4">
        <v>0.31133292383292399</v>
      </c>
      <c r="H38" s="1">
        <v>0.36351763169351298</v>
      </c>
      <c r="I38">
        <f>10/42</f>
        <v>0.23809523809523808</v>
      </c>
    </row>
    <row r="39" spans="1:9" ht="14.85" customHeight="1" x14ac:dyDescent="0.25">
      <c r="A39" s="2" t="s">
        <v>36</v>
      </c>
      <c r="B39" s="1">
        <v>0.12429132141299599</v>
      </c>
      <c r="C39" s="1">
        <v>0.24773261173392</v>
      </c>
      <c r="D39" s="1">
        <v>0.88607946651847702</v>
      </c>
      <c r="E39" s="1">
        <v>0.106966601629749</v>
      </c>
      <c r="F39" s="1">
        <v>0.36997694847673002</v>
      </c>
      <c r="G39" s="4">
        <v>0.38586895016786799</v>
      </c>
      <c r="H39" s="1">
        <v>0.263344137500372</v>
      </c>
      <c r="I39">
        <f>18/56</f>
        <v>0.32142857142857145</v>
      </c>
    </row>
    <row r="40" spans="1:9" ht="16.350000000000001" customHeight="1" x14ac:dyDescent="0.25">
      <c r="A40" s="2" t="s">
        <v>37</v>
      </c>
      <c r="B40" s="1">
        <v>0.12078880499933101</v>
      </c>
      <c r="C40" s="1">
        <v>0.17078286524299599</v>
      </c>
      <c r="D40" s="1">
        <v>0.88848101696067405</v>
      </c>
      <c r="E40" s="1">
        <v>9.1516501316055904E-2</v>
      </c>
      <c r="F40" s="1">
        <v>0.38268227741911998</v>
      </c>
      <c r="G40" s="4">
        <v>0.57784338327551799</v>
      </c>
      <c r="H40" s="1">
        <v>0.37521752659298602</v>
      </c>
      <c r="I40">
        <f>23/121</f>
        <v>0.19008264462809918</v>
      </c>
    </row>
    <row r="41" spans="1:9" ht="16.350000000000001" customHeight="1" x14ac:dyDescent="0.25">
      <c r="A41" s="2" t="s">
        <v>38</v>
      </c>
      <c r="B41" s="1">
        <v>0.127800077690017</v>
      </c>
      <c r="C41" s="1">
        <v>0.58822434545228897</v>
      </c>
      <c r="D41" s="1">
        <v>0.94612794612794604</v>
      </c>
      <c r="E41" s="1">
        <v>0.11623036649214701</v>
      </c>
      <c r="F41" s="1">
        <v>0.38845008416418503</v>
      </c>
      <c r="G41" s="4">
        <v>0.47737159429138398</v>
      </c>
      <c r="H41" s="1">
        <v>0.247115026678248</v>
      </c>
      <c r="I41">
        <f>7/30</f>
        <v>0.23333333333333334</v>
      </c>
    </row>
    <row r="42" spans="1:9" ht="16.350000000000001" customHeight="1" x14ac:dyDescent="0.25">
      <c r="A42" s="2" t="s">
        <v>39</v>
      </c>
      <c r="B42" s="1">
        <v>8.6301644604893701E-2</v>
      </c>
      <c r="C42" s="1">
        <v>3.1210362455317699E-2</v>
      </c>
      <c r="D42" s="1">
        <v>0.78875171467764105</v>
      </c>
      <c r="E42" s="1">
        <v>0.120365667851701</v>
      </c>
      <c r="F42" s="1">
        <v>0.39085439229843599</v>
      </c>
      <c r="G42" s="4">
        <v>0.21440638198029099</v>
      </c>
      <c r="H42" s="1">
        <v>0.29842026367375202</v>
      </c>
      <c r="I42">
        <v>0</v>
      </c>
    </row>
    <row r="43" spans="1:9" ht="16.350000000000001" customHeight="1" x14ac:dyDescent="0.25">
      <c r="A43" s="2" t="s">
        <v>40</v>
      </c>
      <c r="B43" s="1">
        <v>0.214162773543152</v>
      </c>
      <c r="C43" s="1">
        <v>0.40321197474078102</v>
      </c>
      <c r="D43" s="1">
        <v>0.989984065558844</v>
      </c>
      <c r="E43" s="1">
        <v>5.1952141057934498E-2</v>
      </c>
      <c r="F43" s="1">
        <v>0.28497664125891298</v>
      </c>
      <c r="G43" s="4">
        <v>0.75330486068741098</v>
      </c>
      <c r="H43" s="1">
        <v>0.13806813752241401</v>
      </c>
      <c r="I43">
        <f>8/40</f>
        <v>0.2</v>
      </c>
    </row>
    <row r="44" spans="1:9" ht="16.350000000000001" customHeight="1" x14ac:dyDescent="0.25">
      <c r="A44" s="2" t="s">
        <v>42</v>
      </c>
      <c r="B44" s="1">
        <v>0.223288238542242</v>
      </c>
      <c r="C44" s="1">
        <v>0.62431429228393998</v>
      </c>
      <c r="D44" s="1">
        <v>0.79533897222293204</v>
      </c>
      <c r="E44" s="1">
        <v>7.9145587408656501E-2</v>
      </c>
      <c r="F44" s="1">
        <v>0.32178354500276102</v>
      </c>
      <c r="G44" s="4">
        <v>0.91945739720220399</v>
      </c>
      <c r="H44" s="1">
        <v>4.3392569720461197E-2</v>
      </c>
      <c r="I44">
        <f>14/50</f>
        <v>0.28000000000000003</v>
      </c>
    </row>
    <row r="45" spans="1:9" ht="16.350000000000001" customHeight="1" x14ac:dyDescent="0.25">
      <c r="A45" s="2" t="s">
        <v>41</v>
      </c>
      <c r="B45" s="1">
        <v>0.139505812430292</v>
      </c>
      <c r="C45" s="1">
        <v>0.19157388179762899</v>
      </c>
      <c r="D45" s="1">
        <v>0.98454746136865301</v>
      </c>
      <c r="E45" s="1">
        <v>0.134818636647905</v>
      </c>
      <c r="F45" s="1">
        <v>0.32452673418517403</v>
      </c>
      <c r="G45" s="4">
        <v>0.81241150844073295</v>
      </c>
      <c r="H45" s="1">
        <v>0.18190677335450101</v>
      </c>
      <c r="I45">
        <f>28/143</f>
        <v>0.19580419580419581</v>
      </c>
    </row>
    <row r="46" spans="1:9" ht="14.85" customHeight="1" x14ac:dyDescent="0.25">
      <c r="A46" s="2" t="s">
        <v>43</v>
      </c>
      <c r="B46" s="1">
        <v>0.19285007422068301</v>
      </c>
      <c r="C46" s="1">
        <v>0.234986324176478</v>
      </c>
      <c r="D46" s="1">
        <v>0.99676689298415799</v>
      </c>
      <c r="E46" s="1">
        <v>0.163176610035559</v>
      </c>
      <c r="F46" s="1">
        <v>0.30084116773874298</v>
      </c>
      <c r="G46" s="4">
        <v>0.91928926366511099</v>
      </c>
      <c r="H46" s="1">
        <v>4.2930193839933399E-2</v>
      </c>
      <c r="I46">
        <f>6/25</f>
        <v>0.24</v>
      </c>
    </row>
    <row r="47" spans="1:9" ht="16.350000000000001" customHeight="1" x14ac:dyDescent="0.25">
      <c r="A47" s="2" t="s">
        <v>44</v>
      </c>
      <c r="B47" s="1">
        <v>0.181743820757513</v>
      </c>
      <c r="C47" s="1">
        <v>0.40776384324771398</v>
      </c>
      <c r="D47" s="1">
        <v>0.93505597301027499</v>
      </c>
      <c r="E47" s="1">
        <v>0.127004101416853</v>
      </c>
      <c r="F47" s="1">
        <v>0.35401576670025497</v>
      </c>
      <c r="G47" s="4">
        <v>0.80078125</v>
      </c>
      <c r="H47" s="1">
        <v>0.11683768135380999</v>
      </c>
      <c r="I47">
        <f>23/121</f>
        <v>0.19008264462809918</v>
      </c>
    </row>
    <row r="48" spans="1:9" ht="16.350000000000001" customHeight="1" x14ac:dyDescent="0.25">
      <c r="A48" s="2" t="s">
        <v>45</v>
      </c>
      <c r="B48" s="1">
        <v>0.200794185959392</v>
      </c>
      <c r="C48" s="1">
        <v>0.48574016673035803</v>
      </c>
      <c r="D48" s="1">
        <v>0.97513498152884304</v>
      </c>
      <c r="E48" s="1">
        <v>0.15190582959641299</v>
      </c>
      <c r="F48" s="1">
        <v>0.34167977822731699</v>
      </c>
      <c r="G48" s="4">
        <v>0.84817802399356201</v>
      </c>
      <c r="H48" s="1">
        <v>9.4815506772536196E-2</v>
      </c>
      <c r="I48">
        <f>15/63</f>
        <v>0.23809523809523808</v>
      </c>
    </row>
    <row r="49" spans="1:9" ht="16.350000000000001" customHeight="1" x14ac:dyDescent="0.25">
      <c r="A49" s="2" t="s">
        <v>46</v>
      </c>
      <c r="B49" s="1">
        <v>0.164014588129826</v>
      </c>
      <c r="C49" s="1">
        <v>0.30538887157107197</v>
      </c>
      <c r="D49" s="1">
        <v>0.98062740781507995</v>
      </c>
      <c r="E49" s="1">
        <v>9.4125451463108994E-2</v>
      </c>
      <c r="F49" s="1">
        <v>0.347955420631201</v>
      </c>
      <c r="G49" s="4">
        <v>0.73337261545260402</v>
      </c>
      <c r="H49" s="1">
        <v>0.127026184538653</v>
      </c>
      <c r="I49">
        <f>16/72</f>
        <v>0.22222222222222221</v>
      </c>
    </row>
    <row r="50" spans="1:9" ht="16.350000000000001" customHeight="1" x14ac:dyDescent="0.25">
      <c r="A50" s="2" t="s">
        <v>47</v>
      </c>
      <c r="B50" s="1">
        <v>0.165690091861037</v>
      </c>
      <c r="C50" s="1">
        <v>0.27108716873350402</v>
      </c>
      <c r="D50" s="1">
        <v>0.966048259973324</v>
      </c>
      <c r="E50" s="1">
        <v>0.227334645073407</v>
      </c>
      <c r="F50" s="1">
        <v>0.36086644236948601</v>
      </c>
      <c r="G50" s="4">
        <v>0.70344603682575002</v>
      </c>
      <c r="H50" s="1">
        <v>0.11110307675621001</v>
      </c>
      <c r="I50">
        <f>16/56</f>
        <v>0.2857142857142857</v>
      </c>
    </row>
    <row r="51" spans="1:9" ht="16.350000000000001" customHeight="1" x14ac:dyDescent="0.25">
      <c r="A51" s="2" t="s">
        <v>48</v>
      </c>
      <c r="B51" s="1">
        <v>0.14508223505064799</v>
      </c>
      <c r="C51" s="1">
        <v>0.27515870538037301</v>
      </c>
      <c r="D51" s="1">
        <v>0.97119711971197098</v>
      </c>
      <c r="E51" s="1">
        <v>6.6923615977575304E-2</v>
      </c>
      <c r="F51" s="1">
        <v>0.371963838361834</v>
      </c>
      <c r="G51" s="4">
        <v>0.64795519666579904</v>
      </c>
      <c r="H51" s="1">
        <v>9.3870329899053001E-2</v>
      </c>
      <c r="I51">
        <f>10/45</f>
        <v>0.22222222222222221</v>
      </c>
    </row>
    <row r="52" spans="1:9" ht="16.350000000000001" customHeight="1" x14ac:dyDescent="0.25">
      <c r="A52" s="2" t="s">
        <v>49</v>
      </c>
      <c r="B52" s="1">
        <v>0.18228879832580699</v>
      </c>
      <c r="C52" s="1">
        <v>0.27474854420328199</v>
      </c>
      <c r="D52" s="1">
        <v>0.98007033997655302</v>
      </c>
      <c r="E52" s="1">
        <v>0.12565997888067601</v>
      </c>
      <c r="F52" s="1">
        <v>0.33450820574953199</v>
      </c>
      <c r="G52" s="4">
        <v>0.913290971670638</v>
      </c>
      <c r="H52" s="1">
        <v>5.3996823716252002E-2</v>
      </c>
      <c r="I52">
        <f>8/40</f>
        <v>0.2</v>
      </c>
    </row>
    <row r="53" spans="1:9" ht="14.85" customHeight="1" x14ac:dyDescent="0.25">
      <c r="A53" s="2" t="s">
        <v>50</v>
      </c>
      <c r="B53" s="1">
        <v>0.21760745727602299</v>
      </c>
      <c r="C53" s="1">
        <v>0.249191904122532</v>
      </c>
      <c r="D53" s="1">
        <v>0.98589447985894496</v>
      </c>
      <c r="E53" s="1">
        <v>0.14036454276367</v>
      </c>
      <c r="F53" s="1">
        <v>0.30901087519420001</v>
      </c>
      <c r="G53" s="4">
        <v>0.89584106943928699</v>
      </c>
      <c r="H53" s="1">
        <v>5.7287781590332702E-2</v>
      </c>
      <c r="I53">
        <f>8/35</f>
        <v>0.22857142857142856</v>
      </c>
    </row>
    <row r="54" spans="1:9" ht="16.350000000000001" customHeight="1" x14ac:dyDescent="0.25">
      <c r="A54" s="2" t="s">
        <v>51</v>
      </c>
      <c r="B54" s="1">
        <v>0.23760535448686201</v>
      </c>
      <c r="C54" s="1">
        <v>0.584188363679497</v>
      </c>
      <c r="D54" s="1">
        <v>0.99416531604538105</v>
      </c>
      <c r="E54" s="1">
        <v>0.19365928189457601</v>
      </c>
      <c r="F54" s="1">
        <v>0.31346058502726798</v>
      </c>
      <c r="G54" s="4">
        <v>0.93702121390689497</v>
      </c>
      <c r="H54" s="1">
        <v>5.72326671015954E-2</v>
      </c>
      <c r="I54">
        <f>8/40</f>
        <v>0.2</v>
      </c>
    </row>
    <row r="55" spans="1:9" ht="16.350000000000001" customHeight="1" x14ac:dyDescent="0.25">
      <c r="A55" s="2" t="s">
        <v>53</v>
      </c>
      <c r="B55" s="1">
        <v>0.20742868406972501</v>
      </c>
      <c r="C55" s="1">
        <v>0.69305164691426502</v>
      </c>
      <c r="D55" s="1">
        <v>0.75957869345061702</v>
      </c>
      <c r="E55" s="1">
        <v>0.140860215053763</v>
      </c>
      <c r="F55" s="1">
        <v>0.19874123511024799</v>
      </c>
      <c r="G55" s="4">
        <v>4.97487071163231E-2</v>
      </c>
      <c r="H55" s="1">
        <v>0.15048819480227801</v>
      </c>
      <c r="I55">
        <v>0</v>
      </c>
    </row>
    <row r="56" spans="1:9" ht="16.350000000000001" customHeight="1" x14ac:dyDescent="0.25">
      <c r="A56" s="2" t="s">
        <v>52</v>
      </c>
      <c r="B56" s="1">
        <v>0.155576001044542</v>
      </c>
      <c r="C56" s="1">
        <v>0.37660898938963899</v>
      </c>
      <c r="D56" s="1">
        <v>0.94750855838721904</v>
      </c>
      <c r="E56" s="1">
        <v>0.125449594080773</v>
      </c>
      <c r="F56" s="1">
        <v>0.27087944955075599</v>
      </c>
      <c r="G56" s="4">
        <v>0.123991950510546</v>
      </c>
      <c r="H56" s="1">
        <v>0.23495191328031501</v>
      </c>
      <c r="I56">
        <f>27/183</f>
        <v>0.14754098360655737</v>
      </c>
    </row>
    <row r="57" spans="1:9" ht="16.350000000000001" customHeight="1" x14ac:dyDescent="0.25">
      <c r="A57" s="2" t="s">
        <v>54</v>
      </c>
      <c r="B57" s="1">
        <v>0.20373826791808899</v>
      </c>
      <c r="C57" s="1">
        <v>0.67132416165090303</v>
      </c>
      <c r="D57" s="1">
        <v>0.95618880241024296</v>
      </c>
      <c r="E57" s="1">
        <v>0.135696172672053</v>
      </c>
      <c r="F57" s="1">
        <v>0.21217736774744</v>
      </c>
      <c r="G57" s="4">
        <v>5.1178080363102403E-2</v>
      </c>
      <c r="H57" s="1">
        <v>0.117191846644075</v>
      </c>
      <c r="I57">
        <v>0</v>
      </c>
    </row>
    <row r="58" spans="1:9" ht="16.350000000000001" customHeight="1" x14ac:dyDescent="0.25">
      <c r="A58" s="2" t="s">
        <v>55</v>
      </c>
      <c r="B58" s="1">
        <v>0.21835626703497699</v>
      </c>
      <c r="C58" s="1">
        <v>0.71545767358585599</v>
      </c>
      <c r="D58" s="1">
        <v>0.95147551300204503</v>
      </c>
      <c r="E58" s="1">
        <v>0.26669944280563801</v>
      </c>
      <c r="F58" s="1">
        <v>0.24733133995018999</v>
      </c>
      <c r="G58" s="4">
        <v>2.6399676738652199E-2</v>
      </c>
      <c r="H58" s="1">
        <v>0.13220360320035801</v>
      </c>
      <c r="I58">
        <v>0</v>
      </c>
    </row>
    <row r="59" spans="1:9" ht="16.350000000000001" customHeight="1" x14ac:dyDescent="0.25">
      <c r="A59" s="2" t="s">
        <v>56</v>
      </c>
      <c r="B59" s="1">
        <v>0.13336114060367099</v>
      </c>
      <c r="C59" s="1">
        <v>0.55024735492723797</v>
      </c>
      <c r="D59" s="1">
        <v>0.95169454225352101</v>
      </c>
      <c r="E59" s="1">
        <v>0.23775038520801201</v>
      </c>
      <c r="F59" s="1">
        <v>0.24821780676475</v>
      </c>
      <c r="G59" s="4">
        <v>2.5788625374165298E-2</v>
      </c>
      <c r="H59" s="1">
        <v>0.10804174340085899</v>
      </c>
      <c r="I59">
        <v>0</v>
      </c>
    </row>
    <row r="60" spans="1:9" ht="14.85" customHeight="1" x14ac:dyDescent="0.25">
      <c r="A60" s="2" t="s">
        <v>57</v>
      </c>
      <c r="B60" s="1">
        <v>0.207486305538649</v>
      </c>
      <c r="C60" s="1">
        <v>0.72537958798240598</v>
      </c>
      <c r="D60" s="1">
        <v>0.96269613862737102</v>
      </c>
      <c r="E60" s="1">
        <v>0.192876947709611</v>
      </c>
      <c r="F60" s="1">
        <v>0.25477784540474702</v>
      </c>
      <c r="G60" s="4">
        <v>1.7518546832771601E-2</v>
      </c>
      <c r="H60" s="1">
        <v>5.3204443229542001E-2</v>
      </c>
      <c r="I60">
        <v>0</v>
      </c>
    </row>
    <row r="61" spans="1:9" ht="16.350000000000001" customHeight="1" x14ac:dyDescent="0.25">
      <c r="A61" s="2" t="s">
        <v>58</v>
      </c>
      <c r="B61" s="1">
        <v>0.25510409535698497</v>
      </c>
      <c r="C61" s="1">
        <v>0.73252591604228701</v>
      </c>
      <c r="D61" s="1">
        <v>0.95948550525114995</v>
      </c>
      <c r="E61" s="1">
        <v>0.21697542740915801</v>
      </c>
      <c r="F61" s="1">
        <v>0.222687552853058</v>
      </c>
      <c r="G61" s="4">
        <v>0.116196271361989</v>
      </c>
      <c r="H61" s="1">
        <v>0.14729806014574601</v>
      </c>
      <c r="I61">
        <v>0</v>
      </c>
    </row>
    <row r="62" spans="1:9" ht="16.350000000000001" customHeight="1" x14ac:dyDescent="0.25">
      <c r="A62" s="2" t="s">
        <v>59</v>
      </c>
      <c r="B62" s="1">
        <v>0.1544807155472</v>
      </c>
      <c r="C62" s="1">
        <v>0.43090728676819501</v>
      </c>
      <c r="D62" s="1">
        <v>0.91351096883532601</v>
      </c>
      <c r="E62" s="1">
        <v>0.115689301713447</v>
      </c>
      <c r="F62" s="1">
        <v>0.31075029909417201</v>
      </c>
      <c r="G62" s="4">
        <v>5.4729030395629E-2</v>
      </c>
      <c r="H62" s="1">
        <v>0.17404223650718301</v>
      </c>
      <c r="I62">
        <v>0</v>
      </c>
    </row>
    <row r="63" spans="1:9" ht="16.350000000000001" customHeight="1" x14ac:dyDescent="0.25">
      <c r="A63" s="2" t="s">
        <v>60</v>
      </c>
      <c r="B63" s="1">
        <v>0.18149150111634399</v>
      </c>
      <c r="C63" s="1">
        <v>0.78913642627469005</v>
      </c>
      <c r="D63" s="1">
        <v>0.97899994629142295</v>
      </c>
      <c r="E63" s="1">
        <v>0.15819148936170199</v>
      </c>
      <c r="F63" s="1">
        <v>0.30161666204918403</v>
      </c>
      <c r="G63" s="4">
        <v>2.0901881380241301E-2</v>
      </c>
      <c r="H63" s="1">
        <v>0.128709232889297</v>
      </c>
      <c r="I63">
        <f>18/88</f>
        <v>0.20454545454545456</v>
      </c>
    </row>
    <row r="64" spans="1:9" ht="16.350000000000001" customHeight="1" x14ac:dyDescent="0.25">
      <c r="A64" s="2" t="s">
        <v>61</v>
      </c>
      <c r="B64" s="1">
        <v>0.21903568917018301</v>
      </c>
      <c r="C64" s="1">
        <v>0.69263871276219802</v>
      </c>
      <c r="D64" s="1">
        <v>0.97400591080064503</v>
      </c>
      <c r="E64" s="1">
        <v>0.153558052434457</v>
      </c>
      <c r="F64" s="1">
        <v>0.21017932489451499</v>
      </c>
      <c r="G64" s="4">
        <v>4.4516235010677301E-2</v>
      </c>
      <c r="H64" s="1">
        <v>0.101677650042617</v>
      </c>
      <c r="I64">
        <v>0</v>
      </c>
    </row>
    <row r="65" spans="1:9" ht="16.350000000000001" customHeight="1" x14ac:dyDescent="0.25">
      <c r="A65" s="2" t="s">
        <v>62</v>
      </c>
      <c r="B65" s="1">
        <v>0.16958161086630599</v>
      </c>
      <c r="C65" s="1">
        <v>0.77075776991073597</v>
      </c>
      <c r="D65" s="1">
        <v>0.98373614980885105</v>
      </c>
      <c r="E65" s="1">
        <v>8.4454204410284603E-2</v>
      </c>
      <c r="F65" s="1">
        <v>0.27006768727570102</v>
      </c>
      <c r="G65" s="4">
        <v>7.3334602725566495E-2</v>
      </c>
      <c r="H65" s="1">
        <v>9.3564711248181096E-2</v>
      </c>
      <c r="I65">
        <v>0</v>
      </c>
    </row>
    <row r="66" spans="1:9" ht="16.350000000000001" customHeight="1" x14ac:dyDescent="0.25">
      <c r="A66" s="2" t="s">
        <v>63</v>
      </c>
      <c r="B66" s="1">
        <v>0.20898281374900099</v>
      </c>
      <c r="C66" s="1">
        <v>0.80736423087858999</v>
      </c>
      <c r="D66" s="1">
        <v>0.96921670222493095</v>
      </c>
      <c r="E66" s="1">
        <v>0.140239197530864</v>
      </c>
      <c r="F66" s="1">
        <v>0.23431254996003201</v>
      </c>
      <c r="G66" s="4">
        <v>8.0413519871239306E-2</v>
      </c>
      <c r="H66" s="1">
        <v>6.7339588664581604E-2</v>
      </c>
      <c r="I66">
        <v>0</v>
      </c>
    </row>
    <row r="67" spans="1:9" ht="14.85" customHeight="1" x14ac:dyDescent="0.25">
      <c r="A67" s="2" t="s">
        <v>64</v>
      </c>
      <c r="B67" s="1">
        <v>0.177066290550071</v>
      </c>
      <c r="C67" s="1">
        <v>0.74176622537939896</v>
      </c>
      <c r="D67" s="1">
        <v>0.977894374677447</v>
      </c>
      <c r="E67" s="1">
        <v>0.193968066232998</v>
      </c>
      <c r="F67" s="1">
        <v>0.311452750352609</v>
      </c>
      <c r="G67" s="5">
        <v>0</v>
      </c>
      <c r="H67" s="1">
        <v>8.5459046388978596E-2</v>
      </c>
      <c r="I67">
        <v>0</v>
      </c>
    </row>
    <row r="68" spans="1:9" ht="16.350000000000001" customHeight="1" x14ac:dyDescent="0.25">
      <c r="A68" s="2" t="s">
        <v>67</v>
      </c>
      <c r="B68" s="1">
        <v>0.216485919985419</v>
      </c>
      <c r="C68" s="1">
        <v>0.328596338273758</v>
      </c>
      <c r="D68" s="1">
        <v>0.55793905975329405</v>
      </c>
      <c r="E68" s="1">
        <v>7.7823577906018099E-2</v>
      </c>
      <c r="F68" s="1">
        <v>0.30187733527749899</v>
      </c>
      <c r="G68" s="4">
        <v>0.907182258246088</v>
      </c>
      <c r="H68" s="1">
        <v>0.10540540540540499</v>
      </c>
      <c r="I68">
        <f>20/49</f>
        <v>0.40816326530612246</v>
      </c>
    </row>
    <row r="69" spans="1:9" ht="16.350000000000001" customHeight="1" x14ac:dyDescent="0.25">
      <c r="A69" s="2" t="s">
        <v>68</v>
      </c>
      <c r="B69" s="1">
        <v>0.17811714382199501</v>
      </c>
      <c r="C69" s="1">
        <v>0.52161690922677295</v>
      </c>
      <c r="D69" s="1">
        <v>0.63053267174726801</v>
      </c>
      <c r="E69" s="1">
        <v>0.191264839513411</v>
      </c>
      <c r="F69" s="1">
        <v>0.37934786687178701</v>
      </c>
      <c r="G69" s="4">
        <v>0.84182063992789502</v>
      </c>
      <c r="H69" s="1">
        <v>0.195939935238231</v>
      </c>
      <c r="I69">
        <f>34/81</f>
        <v>0.41975308641975306</v>
      </c>
    </row>
    <row r="70" spans="1:9" ht="16.350000000000001" customHeight="1" x14ac:dyDescent="0.25">
      <c r="A70" s="2" t="s">
        <v>69</v>
      </c>
      <c r="B70" s="1">
        <v>0.20282122252976301</v>
      </c>
      <c r="C70" s="1">
        <v>0.49476684348032601</v>
      </c>
      <c r="D70" s="1">
        <v>0.99091544374563301</v>
      </c>
      <c r="E70" s="1">
        <v>0.100068119891008</v>
      </c>
      <c r="F70" s="1">
        <v>0.32839230333144398</v>
      </c>
      <c r="G70" s="4">
        <v>0.86796373637567503</v>
      </c>
      <c r="H70" s="1">
        <v>0.177990657905154</v>
      </c>
      <c r="I70">
        <f>24/81</f>
        <v>0.29629629629629628</v>
      </c>
    </row>
    <row r="71" spans="1:9" ht="16.350000000000001" customHeight="1" x14ac:dyDescent="0.25">
      <c r="A71" s="2" t="s">
        <v>70</v>
      </c>
      <c r="B71" s="1">
        <v>0.20718285383278601</v>
      </c>
      <c r="C71" s="1">
        <v>0.73131387760128097</v>
      </c>
      <c r="D71" s="1">
        <v>0.94316417910447803</v>
      </c>
      <c r="E71" s="1">
        <v>8.0729579698651896E-2</v>
      </c>
      <c r="F71" s="1">
        <v>0.33822488253845701</v>
      </c>
      <c r="G71" s="4">
        <v>0.94845119812974898</v>
      </c>
      <c r="H71" s="1">
        <v>0.102973771702992</v>
      </c>
      <c r="I71">
        <f>16/56</f>
        <v>0.2857142857142857</v>
      </c>
    </row>
    <row r="72" spans="1:9" ht="16.350000000000001" customHeight="1" x14ac:dyDescent="0.25">
      <c r="A72" s="2" t="s">
        <v>71</v>
      </c>
      <c r="B72" s="1">
        <v>0.160226191387664</v>
      </c>
      <c r="C72" s="1">
        <v>0.32142335080501999</v>
      </c>
      <c r="D72" s="1">
        <v>0.94527519806915405</v>
      </c>
      <c r="E72" s="1">
        <v>6.83157147035474E-2</v>
      </c>
      <c r="F72" s="1">
        <v>0.32167740383037802</v>
      </c>
      <c r="G72" s="4">
        <v>0.89424719455467705</v>
      </c>
      <c r="H72" s="1">
        <v>0.227379038152317</v>
      </c>
      <c r="I72">
        <f>25/121</f>
        <v>0.20661157024793389</v>
      </c>
    </row>
    <row r="73" spans="1:9" ht="16.350000000000001" customHeight="1" x14ac:dyDescent="0.25">
      <c r="A73" s="2" t="s">
        <v>72</v>
      </c>
      <c r="B73" s="1">
        <v>0.22064270066665601</v>
      </c>
      <c r="C73" s="1">
        <v>0.657672037343774</v>
      </c>
      <c r="D73" s="1">
        <v>0.99486029343052096</v>
      </c>
      <c r="E73" s="1">
        <v>0.24587403166049199</v>
      </c>
      <c r="F73" s="1">
        <v>0.31435280767836599</v>
      </c>
      <c r="G73" s="4">
        <v>0.93887083276570105</v>
      </c>
      <c r="H73" s="1">
        <v>0.110841740701702</v>
      </c>
      <c r="I73">
        <f>22/90</f>
        <v>0.24444444444444444</v>
      </c>
    </row>
    <row r="74" spans="1:9" ht="14.85" customHeight="1" x14ac:dyDescent="0.25">
      <c r="A74" s="2" t="s">
        <v>66</v>
      </c>
      <c r="B74" s="1">
        <v>8.3776477159123397E-2</v>
      </c>
      <c r="C74" s="1">
        <v>2.88859397481613E-2</v>
      </c>
      <c r="D74" s="1">
        <v>0.84962055651710799</v>
      </c>
      <c r="E74" s="1">
        <v>0.13598180081344799</v>
      </c>
      <c r="F74" s="1">
        <v>0.32727247126409797</v>
      </c>
      <c r="G74" s="4">
        <v>0.63989454892220399</v>
      </c>
      <c r="H74" s="1">
        <v>0.32449708213803802</v>
      </c>
      <c r="I74">
        <f>40/260</f>
        <v>0.15384615384615385</v>
      </c>
    </row>
    <row r="75" spans="1:9" ht="16.350000000000001" customHeight="1" x14ac:dyDescent="0.25">
      <c r="A75" s="2" t="s">
        <v>73</v>
      </c>
      <c r="B75" s="1">
        <v>0.14924390645285199</v>
      </c>
      <c r="C75" s="1">
        <v>0.37072348997950799</v>
      </c>
      <c r="D75" s="1">
        <v>0.98923264999059601</v>
      </c>
      <c r="E75" s="1">
        <v>0.14169139465875399</v>
      </c>
      <c r="F75" s="1">
        <v>0.34138492201356802</v>
      </c>
      <c r="G75" s="4">
        <v>0.89363272426363705</v>
      </c>
      <c r="H75" s="1">
        <v>0.240509186898684</v>
      </c>
      <c r="I75">
        <f>16/90</f>
        <v>0.17777777777777778</v>
      </c>
    </row>
    <row r="76" spans="1:9" ht="16.350000000000001" customHeight="1" x14ac:dyDescent="0.25">
      <c r="A76" s="2" t="s">
        <v>74</v>
      </c>
      <c r="B76" s="1">
        <v>0.15077330598991701</v>
      </c>
      <c r="C76" s="1">
        <v>0.55481555984451003</v>
      </c>
      <c r="D76" s="1">
        <v>0.95487741262389103</v>
      </c>
      <c r="E76" s="1">
        <v>7.5382325077818405E-2</v>
      </c>
      <c r="F76" s="1">
        <v>0.38277222364635799</v>
      </c>
      <c r="G76" s="4">
        <v>0.62198214561093901</v>
      </c>
      <c r="H76" s="1">
        <v>0.25190284611411601</v>
      </c>
      <c r="I76">
        <f>27/132</f>
        <v>0.20454545454545456</v>
      </c>
    </row>
    <row r="77" spans="1:9" ht="16.350000000000001" customHeight="1" x14ac:dyDescent="0.25">
      <c r="A77" s="2" t="s">
        <v>75</v>
      </c>
      <c r="B77" s="1">
        <v>0.24544414480673399</v>
      </c>
      <c r="C77" s="1">
        <v>0.56569014745570501</v>
      </c>
      <c r="D77" s="1">
        <v>0.95455395986340497</v>
      </c>
      <c r="E77" s="1">
        <v>0.14279661016949199</v>
      </c>
      <c r="F77" s="1">
        <v>0.305426166544088</v>
      </c>
      <c r="G77" s="4">
        <v>0.90386904761904796</v>
      </c>
      <c r="H77" s="1">
        <v>8.9725036179450102E-2</v>
      </c>
      <c r="I77">
        <f>15/49</f>
        <v>0.30612244897959184</v>
      </c>
    </row>
    <row r="78" spans="1:9" ht="16.350000000000001" customHeight="1" x14ac:dyDescent="0.25">
      <c r="A78" s="2" t="s">
        <v>76</v>
      </c>
      <c r="B78" s="1">
        <v>0.26402780556111199</v>
      </c>
      <c r="C78" s="1">
        <v>0.739553924336533</v>
      </c>
      <c r="D78" s="1">
        <v>0.98963414634146296</v>
      </c>
      <c r="E78" s="1">
        <v>0.118796816479401</v>
      </c>
      <c r="F78" s="1">
        <v>0.27530506101220198</v>
      </c>
      <c r="G78" s="4">
        <v>0.93342373756941799</v>
      </c>
      <c r="H78" s="1">
        <v>0.113565782044043</v>
      </c>
      <c r="I78">
        <f>22/81</f>
        <v>0.27160493827160492</v>
      </c>
    </row>
    <row r="79" spans="1:9" ht="16.350000000000001" customHeight="1" x14ac:dyDescent="0.25">
      <c r="A79" s="2" t="s">
        <v>77</v>
      </c>
      <c r="B79" s="1">
        <v>0.215973071474409</v>
      </c>
      <c r="C79" s="1">
        <v>0.51276449731213503</v>
      </c>
      <c r="D79" s="1">
        <v>0.98473407747866004</v>
      </c>
      <c r="E79" s="1">
        <v>0.12280000000000001</v>
      </c>
      <c r="F79" s="1">
        <v>0.31644650013924402</v>
      </c>
      <c r="G79" s="4">
        <v>0.86591988612628201</v>
      </c>
      <c r="H79" s="1">
        <v>0.158240878417019</v>
      </c>
      <c r="I79">
        <f>17/72</f>
        <v>0.2361111111111111</v>
      </c>
    </row>
    <row r="80" spans="1:9" ht="16.350000000000001" customHeight="1" x14ac:dyDescent="0.25">
      <c r="A80" s="2" t="s">
        <v>78</v>
      </c>
      <c r="B80" s="1">
        <v>0.14884252841696699</v>
      </c>
      <c r="C80" s="1">
        <v>0.45786068259273299</v>
      </c>
      <c r="D80" s="1">
        <v>0.94717240820952897</v>
      </c>
      <c r="E80" s="1">
        <v>0.17856641885257399</v>
      </c>
      <c r="F80" s="1">
        <v>0.35212780704186297</v>
      </c>
      <c r="G80" s="4">
        <v>0.82456359621714004</v>
      </c>
      <c r="H80" s="1">
        <v>0.279145195014735</v>
      </c>
      <c r="I80">
        <f>19/90</f>
        <v>0.21111111111111111</v>
      </c>
    </row>
    <row r="81" spans="1:9" ht="14.85" customHeight="1" x14ac:dyDescent="0.25">
      <c r="A81" s="2" t="s">
        <v>80</v>
      </c>
      <c r="B81" s="1">
        <v>0.22977524987575201</v>
      </c>
      <c r="C81" s="1">
        <v>0.54802659128978204</v>
      </c>
      <c r="D81" s="1">
        <v>0.87244218428381204</v>
      </c>
      <c r="E81" s="1">
        <v>0.20754716981132099</v>
      </c>
      <c r="F81" s="1">
        <v>0.32279529515710398</v>
      </c>
      <c r="G81" s="4">
        <v>0.91604187774400503</v>
      </c>
      <c r="H81" s="1">
        <v>5.5904522613065298E-2</v>
      </c>
      <c r="I81">
        <f>18/63</f>
        <v>0.2857142857142857</v>
      </c>
    </row>
    <row r="82" spans="1:9" ht="16.350000000000001" customHeight="1" x14ac:dyDescent="0.25">
      <c r="A82" s="2" t="s">
        <v>81</v>
      </c>
      <c r="B82" s="1">
        <v>0.22543190728533899</v>
      </c>
      <c r="C82" s="1">
        <v>0.59593147316438699</v>
      </c>
      <c r="D82" s="1">
        <v>0.891721080692506</v>
      </c>
      <c r="E82" s="1">
        <v>0.13936386993886801</v>
      </c>
      <c r="F82" s="1">
        <v>0.31002541898237901</v>
      </c>
      <c r="G82" s="4">
        <v>0.90364054675869498</v>
      </c>
      <c r="H82" s="1">
        <v>6.6108480500741806E-2</v>
      </c>
      <c r="I82">
        <f>21/81</f>
        <v>0.25925925925925924</v>
      </c>
    </row>
    <row r="83" spans="1:9" ht="16.350000000000001" customHeight="1" x14ac:dyDescent="0.25">
      <c r="A83" s="2" t="s">
        <v>82</v>
      </c>
      <c r="B83" s="1">
        <v>0.15094197437829701</v>
      </c>
      <c r="C83" s="1">
        <v>0.60506365326848799</v>
      </c>
      <c r="D83" s="1">
        <v>0.97317909168808903</v>
      </c>
      <c r="E83" s="1">
        <v>7.6589147286821702E-2</v>
      </c>
      <c r="F83" s="1">
        <v>0.339487565938207</v>
      </c>
      <c r="G83" s="5">
        <v>0</v>
      </c>
      <c r="H83" s="1">
        <v>7.4524388499499397E-2</v>
      </c>
      <c r="I83">
        <f>11/40</f>
        <v>0.27500000000000002</v>
      </c>
    </row>
    <row r="84" spans="1:9" ht="16.350000000000001" customHeight="1" x14ac:dyDescent="0.25">
      <c r="A84" s="2" t="s">
        <v>83</v>
      </c>
      <c r="B84" s="1">
        <v>0.233876981939626</v>
      </c>
      <c r="C84" s="1">
        <v>0.66783453193189501</v>
      </c>
      <c r="D84" s="1">
        <v>0.96596400308144803</v>
      </c>
      <c r="E84" s="1">
        <v>0.131902643287098</v>
      </c>
      <c r="F84" s="1">
        <v>0.30851788204014102</v>
      </c>
      <c r="G84" s="4">
        <v>0.864845261121857</v>
      </c>
      <c r="H84" s="1">
        <v>7.0717315139221804E-2</v>
      </c>
      <c r="I84">
        <f>10/35</f>
        <v>0.2857142857142857</v>
      </c>
    </row>
    <row r="85" spans="1:9" ht="16.350000000000001" customHeight="1" x14ac:dyDescent="0.25">
      <c r="A85" s="2" t="s">
        <v>79</v>
      </c>
      <c r="B85" s="1">
        <v>0.17368512697379901</v>
      </c>
      <c r="C85" s="1">
        <v>0.386818363551028</v>
      </c>
      <c r="D85" s="1">
        <v>0.99425177237018603</v>
      </c>
      <c r="E85" s="1">
        <v>9.7269123476728794E-2</v>
      </c>
      <c r="F85" s="1">
        <v>0.30495706443542298</v>
      </c>
      <c r="G85" s="4">
        <v>0.79024329467198295</v>
      </c>
      <c r="H85" s="1">
        <v>8.3100109513793499E-2</v>
      </c>
      <c r="I85">
        <f>24/111</f>
        <v>0.21621621621621623</v>
      </c>
    </row>
    <row r="86" spans="1:9" ht="16.350000000000001" customHeight="1" x14ac:dyDescent="0.25">
      <c r="A86" s="2" t="s">
        <v>84</v>
      </c>
      <c r="B86" s="1">
        <v>0.16361097620203999</v>
      </c>
      <c r="C86" s="1">
        <v>0.63454513828491899</v>
      </c>
      <c r="D86" s="1">
        <v>0.98866258653556705</v>
      </c>
      <c r="E86" s="1">
        <v>0.152673727718936</v>
      </c>
      <c r="F86" s="1">
        <v>0.35162700339970898</v>
      </c>
      <c r="G86" s="4">
        <v>0.60657297613819405</v>
      </c>
      <c r="H86" s="1">
        <v>0.12274598480895201</v>
      </c>
      <c r="I86">
        <f>8/45</f>
        <v>0.17777777777777778</v>
      </c>
    </row>
    <row r="87" spans="1:9" ht="16.350000000000001" customHeight="1" x14ac:dyDescent="0.25">
      <c r="A87" s="2" t="s">
        <v>85</v>
      </c>
      <c r="B87" s="1">
        <v>0.20824760943545201</v>
      </c>
      <c r="C87" s="1">
        <v>0.62580003193985501</v>
      </c>
      <c r="D87" s="1">
        <v>0.99392189636833295</v>
      </c>
      <c r="E87" s="1">
        <v>0.14032773578205099</v>
      </c>
      <c r="F87" s="1">
        <v>0.33461433950545399</v>
      </c>
      <c r="G87" s="4">
        <v>0.78784592072733095</v>
      </c>
      <c r="H87" s="1">
        <v>7.8952864145056104E-2</v>
      </c>
      <c r="I87">
        <f>1577</f>
        <v>1577</v>
      </c>
    </row>
    <row r="88" spans="1:9" ht="14.85" customHeight="1" x14ac:dyDescent="0.25">
      <c r="A88" s="2" t="s">
        <v>87</v>
      </c>
      <c r="B88" s="1">
        <v>0.203666200388333</v>
      </c>
      <c r="C88" s="1">
        <v>0.50302672955974803</v>
      </c>
      <c r="D88" s="1">
        <v>0.974594637983625</v>
      </c>
      <c r="E88" s="1">
        <v>0.22153622662066499</v>
      </c>
      <c r="F88" s="1">
        <v>0.28619746539449198</v>
      </c>
      <c r="G88" s="4">
        <v>0.397726403792726</v>
      </c>
      <c r="H88" s="1">
        <v>0.147916666666667</v>
      </c>
      <c r="I88">
        <f>14/72</f>
        <v>0.19444444444444445</v>
      </c>
    </row>
    <row r="89" spans="1:9" ht="16.350000000000001" customHeight="1" x14ac:dyDescent="0.25">
      <c r="A89" s="2" t="s">
        <v>88</v>
      </c>
      <c r="B89" s="1">
        <v>0.18654200852254699</v>
      </c>
      <c r="C89" s="1">
        <v>0.50060135907150205</v>
      </c>
      <c r="D89" s="1">
        <v>0.82547052996532899</v>
      </c>
      <c r="E89" s="1">
        <v>0.127165932452276</v>
      </c>
      <c r="F89" s="1">
        <v>0.28798575335495802</v>
      </c>
      <c r="G89" s="4">
        <v>0.60849978072798305</v>
      </c>
      <c r="H89" s="1">
        <v>8.3588910938721506E-2</v>
      </c>
      <c r="I89">
        <f>27/90</f>
        <v>0.3</v>
      </c>
    </row>
    <row r="90" spans="1:9" ht="16.350000000000001" customHeight="1" x14ac:dyDescent="0.25">
      <c r="A90" s="2" t="s">
        <v>89</v>
      </c>
      <c r="B90" s="1">
        <v>0.22283409105461999</v>
      </c>
      <c r="C90" s="1">
        <v>0.742372062111051</v>
      </c>
      <c r="D90" s="1">
        <v>0.94497511099152398</v>
      </c>
      <c r="E90" s="1">
        <v>0.17148884870403899</v>
      </c>
      <c r="F90" s="1">
        <v>0.29884100659537699</v>
      </c>
      <c r="G90" s="5">
        <v>0</v>
      </c>
      <c r="H90" s="1">
        <v>7.9088876805026895E-2</v>
      </c>
      <c r="I90">
        <f>9/45</f>
        <v>0.2</v>
      </c>
    </row>
    <row r="91" spans="1:9" ht="16.350000000000001" customHeight="1" x14ac:dyDescent="0.25">
      <c r="A91" s="2" t="s">
        <v>90</v>
      </c>
      <c r="B91" s="1">
        <v>0.17211315693208101</v>
      </c>
      <c r="C91" s="1">
        <v>0.53286957858529205</v>
      </c>
      <c r="D91" s="1">
        <v>0.98227236099919402</v>
      </c>
      <c r="E91" s="1">
        <v>0.13835111908584399</v>
      </c>
      <c r="F91" s="1">
        <v>0.30754379547209698</v>
      </c>
      <c r="G91" s="4">
        <v>0.65170528909076897</v>
      </c>
      <c r="H91" s="1">
        <v>8.8529756528757303E-2</v>
      </c>
      <c r="I91">
        <f>26/90</f>
        <v>0.28888888888888886</v>
      </c>
    </row>
    <row r="92" spans="1:9" ht="16.350000000000001" customHeight="1" x14ac:dyDescent="0.25">
      <c r="A92" s="2" t="s">
        <v>86</v>
      </c>
      <c r="B92" s="1">
        <v>0.15270682719373599</v>
      </c>
      <c r="C92" s="1">
        <v>0.25736800308114899</v>
      </c>
      <c r="D92" s="1">
        <v>0.992088607594937</v>
      </c>
      <c r="E92" s="1">
        <v>0.15512204142011801</v>
      </c>
      <c r="F92" s="1">
        <v>0.30492473945507598</v>
      </c>
      <c r="G92" s="4">
        <v>0.42044629227751701</v>
      </c>
      <c r="H92" s="1">
        <v>0.21961710583271099</v>
      </c>
      <c r="I92">
        <f>35/208</f>
        <v>0.16826923076923078</v>
      </c>
    </row>
    <row r="93" spans="1:9" ht="16.350000000000001" customHeight="1" x14ac:dyDescent="0.25">
      <c r="A93" s="2" t="s">
        <v>95</v>
      </c>
      <c r="B93" s="1">
        <v>0.12390119060865699</v>
      </c>
      <c r="C93" s="1">
        <v>0.578279490297679</v>
      </c>
      <c r="D93" s="1">
        <v>0.98520480682258704</v>
      </c>
      <c r="E93" s="1">
        <v>0.18525641025640999</v>
      </c>
      <c r="F93" s="1">
        <v>0.35963057750083499</v>
      </c>
      <c r="G93" s="4">
        <v>0.54027329533749902</v>
      </c>
      <c r="H93" s="1">
        <v>8.7505948289536298E-2</v>
      </c>
      <c r="I93">
        <f>23/77</f>
        <v>0.29870129870129869</v>
      </c>
    </row>
    <row r="94" spans="1:9" ht="16.350000000000001" customHeight="1" x14ac:dyDescent="0.25">
      <c r="A94" s="2" t="s">
        <v>91</v>
      </c>
      <c r="B94" s="1">
        <v>0.14041158108576801</v>
      </c>
      <c r="C94" s="1">
        <v>0.27016346748256898</v>
      </c>
      <c r="D94" s="1">
        <v>0.83076186722225398</v>
      </c>
      <c r="E94" s="1">
        <v>0.14979737076208399</v>
      </c>
      <c r="F94" s="1">
        <v>0.34788676565312898</v>
      </c>
      <c r="G94" s="4">
        <v>0.23005650867993699</v>
      </c>
      <c r="H94" s="1">
        <v>0.23201583811319901</v>
      </c>
      <c r="I94">
        <v>0</v>
      </c>
    </row>
    <row r="95" spans="1:9" ht="14.85" customHeight="1" x14ac:dyDescent="0.25">
      <c r="A95" s="2" t="s">
        <v>92</v>
      </c>
      <c r="B95" s="1">
        <v>0.20792870559085599</v>
      </c>
      <c r="C95" s="1">
        <v>0.60773044850124003</v>
      </c>
      <c r="D95" s="1">
        <v>0.99057112068965503</v>
      </c>
      <c r="E95" s="1">
        <v>0.14777777777777801</v>
      </c>
      <c r="F95" s="1">
        <v>0.27047116652679498</v>
      </c>
      <c r="G95" s="4">
        <v>0.42717130643311402</v>
      </c>
      <c r="H95" s="1">
        <v>0.106528435128841</v>
      </c>
      <c r="I95">
        <f>16/56</f>
        <v>0.2857142857142857</v>
      </c>
    </row>
    <row r="96" spans="1:9" ht="16.350000000000001" customHeight="1" x14ac:dyDescent="0.25">
      <c r="A96" s="2" t="s">
        <v>93</v>
      </c>
      <c r="B96" s="1">
        <v>0.265822784810127</v>
      </c>
      <c r="C96" s="1">
        <v>0.71337903537500802</v>
      </c>
      <c r="D96" s="1">
        <v>0.97267525035765401</v>
      </c>
      <c r="E96" s="1">
        <v>0.14784633294528499</v>
      </c>
      <c r="F96" s="1">
        <v>0.22073868562510801</v>
      </c>
      <c r="G96" s="4">
        <v>0.67361708027173195</v>
      </c>
      <c r="H96" s="1">
        <v>0.122703879248968</v>
      </c>
      <c r="I96">
        <f>25/99</f>
        <v>0.25252525252525254</v>
      </c>
    </row>
    <row r="97" spans="1:9" ht="16.350000000000001" customHeight="1" x14ac:dyDescent="0.25">
      <c r="A97" s="2" t="s">
        <v>94</v>
      </c>
      <c r="B97" s="1">
        <v>0.16257506764337101</v>
      </c>
      <c r="C97" s="1">
        <v>0.644292826848608</v>
      </c>
      <c r="D97" s="1">
        <v>0.98509469909223402</v>
      </c>
      <c r="E97" s="1">
        <v>0.14631956912028701</v>
      </c>
      <c r="F97" s="1">
        <v>0.29512307793836201</v>
      </c>
      <c r="G97" s="4">
        <v>0.19939324657052401</v>
      </c>
      <c r="H97" s="1">
        <v>0.280840862990964</v>
      </c>
      <c r="I97">
        <f>21/77</f>
        <v>0.27272727272727271</v>
      </c>
    </row>
    <row r="98" spans="1:9" ht="16.350000000000001" customHeight="1" x14ac:dyDescent="0.25">
      <c r="A98" s="2" t="s">
        <v>96</v>
      </c>
      <c r="B98" s="1">
        <v>0.219086305127664</v>
      </c>
      <c r="C98" s="1">
        <v>0.66165753631200697</v>
      </c>
      <c r="D98" s="1">
        <v>0.987846291331546</v>
      </c>
      <c r="E98" s="1">
        <v>0.13276053215077599</v>
      </c>
      <c r="F98" s="1">
        <v>0.32005697404515698</v>
      </c>
      <c r="G98" s="4">
        <v>0.89690181437086502</v>
      </c>
      <c r="H98" s="1">
        <v>5.1414786148665598E-2</v>
      </c>
      <c r="I98">
        <f>20/70</f>
        <v>0.2857142857142857</v>
      </c>
    </row>
    <row r="99" spans="1:9" ht="16.350000000000001" customHeight="1" x14ac:dyDescent="0.25">
      <c r="A99" s="2" t="s">
        <v>98</v>
      </c>
      <c r="B99" s="1">
        <v>8.6835574861732004E-2</v>
      </c>
      <c r="C99" s="1">
        <v>6.7771424022501997E-2</v>
      </c>
      <c r="D99" s="1">
        <v>0.99069412662089995</v>
      </c>
      <c r="E99" s="1">
        <v>0.43655061026720898</v>
      </c>
      <c r="F99" s="1">
        <v>0.39144732212803701</v>
      </c>
      <c r="G99" s="4">
        <v>9.0730343595573401E-2</v>
      </c>
      <c r="H99" s="1">
        <v>0.28755091480808298</v>
      </c>
      <c r="I99">
        <v>0</v>
      </c>
    </row>
    <row r="100" spans="1:9" ht="16.350000000000001" customHeight="1" x14ac:dyDescent="0.25">
      <c r="A100" s="2" t="s">
        <v>97</v>
      </c>
      <c r="B100" s="1">
        <v>7.7607396610424706E-2</v>
      </c>
      <c r="C100" s="1">
        <v>5.3897767413586602E-2</v>
      </c>
      <c r="D100" s="1">
        <v>0.67356944241182504</v>
      </c>
      <c r="E100" s="1">
        <v>0.28573620472354599</v>
      </c>
      <c r="F100" s="1">
        <v>0.37417909564712298</v>
      </c>
      <c r="G100" s="4">
        <v>0.173203510254368</v>
      </c>
      <c r="H100" s="1">
        <v>0.29224124499705001</v>
      </c>
      <c r="I100">
        <v>0</v>
      </c>
    </row>
    <row r="101" spans="1:9" ht="16.350000000000001" customHeight="1" x14ac:dyDescent="0.25">
      <c r="A101" s="2" t="s">
        <v>99</v>
      </c>
      <c r="B101" s="1">
        <v>9.01314988432972E-2</v>
      </c>
      <c r="C101" s="1">
        <v>8.2970632040140505E-2</v>
      </c>
      <c r="D101" s="1">
        <v>0.77768633131419496</v>
      </c>
      <c r="E101" s="1">
        <v>0.134526736324524</v>
      </c>
      <c r="F101" s="1">
        <v>0.39862108851820299</v>
      </c>
      <c r="G101" s="4">
        <v>0.220564486530133</v>
      </c>
      <c r="H101" s="1">
        <v>0.26217158060644602</v>
      </c>
      <c r="I101">
        <v>0</v>
      </c>
    </row>
    <row r="102" spans="1:9" ht="14.85" customHeight="1" x14ac:dyDescent="0.25">
      <c r="A102" s="2" t="s">
        <v>100</v>
      </c>
      <c r="B102" s="1">
        <v>0.106185567010309</v>
      </c>
      <c r="C102" s="1">
        <v>0.23594316807738799</v>
      </c>
      <c r="D102" s="1">
        <v>0.77785710885810799</v>
      </c>
      <c r="E102" s="1">
        <v>0.42082071054805797</v>
      </c>
      <c r="F102" s="1">
        <v>0.40507533703409998</v>
      </c>
      <c r="G102" s="5">
        <v>0</v>
      </c>
      <c r="H102" s="1">
        <v>0.218938935912938</v>
      </c>
      <c r="I102">
        <v>0</v>
      </c>
    </row>
    <row r="103" spans="1:9" ht="16.350000000000001" customHeight="1" x14ac:dyDescent="0.25">
      <c r="A103" s="2" t="s">
        <v>101</v>
      </c>
      <c r="B103" s="1">
        <v>9.2639504609105597E-2</v>
      </c>
      <c r="C103" s="1">
        <v>7.6805710343363601E-2</v>
      </c>
      <c r="D103" s="1">
        <v>0.91211121583411903</v>
      </c>
      <c r="E103" s="1">
        <v>0.29933995199650898</v>
      </c>
      <c r="F103" s="1">
        <v>0.39090845119977502</v>
      </c>
      <c r="G103" s="4">
        <v>0.13609066337571599</v>
      </c>
      <c r="H103" s="1">
        <v>0.29387570981266298</v>
      </c>
      <c r="I103">
        <v>0</v>
      </c>
    </row>
    <row r="104" spans="1:9" ht="16.350000000000001" customHeight="1" x14ac:dyDescent="0.25">
      <c r="A104" s="2" t="s">
        <v>104</v>
      </c>
      <c r="B104" s="1">
        <v>0.12707232393089701</v>
      </c>
      <c r="C104" s="1">
        <v>0.315917327330697</v>
      </c>
      <c r="D104" s="1">
        <v>0.74155251141552503</v>
      </c>
      <c r="E104" s="1">
        <v>8.7447305159739405E-2</v>
      </c>
      <c r="F104" s="1">
        <v>0.38725442351399197</v>
      </c>
      <c r="G104" s="4">
        <v>0.36598744733900801</v>
      </c>
      <c r="H104" s="1">
        <v>0.31645201961858599</v>
      </c>
      <c r="I104">
        <f>26/143</f>
        <v>0.18181818181818182</v>
      </c>
    </row>
    <row r="105" spans="1:9" ht="16.350000000000001" customHeight="1" x14ac:dyDescent="0.25">
      <c r="A105" s="2" t="s">
        <v>110</v>
      </c>
      <c r="B105" s="1">
        <v>0.114097021141565</v>
      </c>
      <c r="C105" s="1">
        <v>0.30414433456631701</v>
      </c>
      <c r="D105" s="1">
        <v>0.73179667226377698</v>
      </c>
      <c r="E105" s="1">
        <v>0.17191780821917799</v>
      </c>
      <c r="F105" s="1">
        <v>0.396731585419063</v>
      </c>
      <c r="G105" s="4">
        <v>0.42852399924113099</v>
      </c>
      <c r="H105" s="1">
        <v>0.360949648977127</v>
      </c>
      <c r="I105">
        <v>0</v>
      </c>
    </row>
    <row r="106" spans="1:9" ht="16.350000000000001" customHeight="1" x14ac:dyDescent="0.25">
      <c r="A106" s="2" t="s">
        <v>103</v>
      </c>
      <c r="B106" s="1">
        <v>0.13356702984367599</v>
      </c>
      <c r="C106" s="1">
        <v>0.35851126980986098</v>
      </c>
      <c r="D106" s="1">
        <v>0.90856516710294</v>
      </c>
      <c r="E106" s="1">
        <v>0.11007171811662</v>
      </c>
      <c r="F106" s="1">
        <v>0.35804831833254402</v>
      </c>
      <c r="G106" s="4">
        <v>0.29165995628666702</v>
      </c>
      <c r="H106" s="1">
        <v>0.294310230073213</v>
      </c>
      <c r="I106">
        <f>24/72</f>
        <v>0.33333333333333331</v>
      </c>
    </row>
    <row r="107" spans="1:9" ht="16.350000000000001" customHeight="1" x14ac:dyDescent="0.25">
      <c r="A107" s="2" t="s">
        <v>102</v>
      </c>
      <c r="B107" s="1">
        <v>9.4582544503484994E-2</v>
      </c>
      <c r="C107" s="1">
        <v>5.8233369683751403E-2</v>
      </c>
      <c r="D107" s="1">
        <v>0.90825089928057601</v>
      </c>
      <c r="E107" s="1">
        <v>0.16830000389818001</v>
      </c>
      <c r="F107" s="1">
        <v>0.334877289211504</v>
      </c>
      <c r="G107" s="4">
        <v>0.415664244289701</v>
      </c>
      <c r="H107" s="1">
        <v>0.343018428745544</v>
      </c>
      <c r="I107">
        <f>40/195</f>
        <v>0.20512820512820512</v>
      </c>
    </row>
    <row r="108" spans="1:9" ht="16.350000000000001" customHeight="1" x14ac:dyDescent="0.25">
      <c r="A108" s="2" t="s">
        <v>105</v>
      </c>
      <c r="B108" s="1">
        <v>0.114996349721824</v>
      </c>
      <c r="C108" s="1">
        <v>0.213543605943044</v>
      </c>
      <c r="D108" s="1">
        <v>0.91661067857566303</v>
      </c>
      <c r="E108" s="1">
        <v>0.13860527836640299</v>
      </c>
      <c r="F108" s="1">
        <v>0.374946504543967</v>
      </c>
      <c r="G108" s="4">
        <v>0.23021506675527101</v>
      </c>
      <c r="H108" s="1">
        <v>0.26469846379283402</v>
      </c>
      <c r="I108">
        <v>0</v>
      </c>
    </row>
    <row r="109" spans="1:9" ht="14.85" customHeight="1" x14ac:dyDescent="0.25">
      <c r="A109" s="2" t="s">
        <v>106</v>
      </c>
      <c r="B109" s="1">
        <v>0.150186652098698</v>
      </c>
      <c r="C109" s="1">
        <v>0.21557947520857601</v>
      </c>
      <c r="D109" s="1">
        <v>0.94798525151435298</v>
      </c>
      <c r="E109" s="1">
        <v>6.1289245156980601E-2</v>
      </c>
      <c r="F109" s="1">
        <v>0.33916052080488002</v>
      </c>
      <c r="G109" s="5">
        <v>0</v>
      </c>
      <c r="H109" s="1">
        <v>0.230277093329875</v>
      </c>
      <c r="I109">
        <f>8/45</f>
        <v>0.17777777777777778</v>
      </c>
    </row>
    <row r="110" spans="1:9" ht="16.350000000000001" customHeight="1" x14ac:dyDescent="0.25">
      <c r="A110" s="2" t="s">
        <v>107</v>
      </c>
      <c r="B110" s="1">
        <v>0.166612017812001</v>
      </c>
      <c r="C110" s="1">
        <v>0.63970389979655395</v>
      </c>
      <c r="D110" s="1">
        <v>0.95812760745588899</v>
      </c>
      <c r="E110" s="1">
        <v>0.119633301530676</v>
      </c>
      <c r="F110" s="1">
        <v>0.36151275081180001</v>
      </c>
      <c r="G110" s="4">
        <v>0.53498893395982705</v>
      </c>
      <c r="H110" s="1">
        <v>0.249248719268574</v>
      </c>
      <c r="I110">
        <f>30/154</f>
        <v>0.19480519480519481</v>
      </c>
    </row>
    <row r="111" spans="1:9" ht="16.350000000000001" customHeight="1" x14ac:dyDescent="0.25">
      <c r="A111" s="2" t="s">
        <v>108</v>
      </c>
      <c r="B111" s="1">
        <v>0.119429569130175</v>
      </c>
      <c r="C111" s="1">
        <v>0.25585444804107599</v>
      </c>
      <c r="D111" s="1">
        <v>0.86903893831121504</v>
      </c>
      <c r="E111" s="1">
        <v>0.11908837482271201</v>
      </c>
      <c r="F111" s="1">
        <v>0.34947679255674402</v>
      </c>
      <c r="G111" s="4">
        <v>0.266398086365353</v>
      </c>
      <c r="H111" s="1">
        <v>0.309398370353834</v>
      </c>
      <c r="I111">
        <f>24/154</f>
        <v>0.15584415584415584</v>
      </c>
    </row>
    <row r="112" spans="1:9" ht="16.350000000000001" customHeight="1" x14ac:dyDescent="0.25">
      <c r="A112" s="2" t="s">
        <v>109</v>
      </c>
      <c r="B112" s="1">
        <v>7.0836667785321494E-2</v>
      </c>
      <c r="C112" s="1">
        <v>9.1829660807130495E-2</v>
      </c>
      <c r="D112" s="1">
        <v>0.82834838224228702</v>
      </c>
      <c r="E112" s="1">
        <v>0.11578610992756699</v>
      </c>
      <c r="F112" s="1">
        <v>0.42791129927459498</v>
      </c>
      <c r="G112" s="4">
        <v>0.22859209693462301</v>
      </c>
      <c r="H112" s="1">
        <v>0.25211686060906202</v>
      </c>
      <c r="I112">
        <v>0</v>
      </c>
    </row>
    <row r="113" spans="1:9" ht="16.350000000000001" customHeight="1" x14ac:dyDescent="0.25">
      <c r="A113" s="2" t="s">
        <v>112</v>
      </c>
      <c r="B113" s="1">
        <v>9.8397400994591502E-2</v>
      </c>
      <c r="C113" s="1">
        <v>8.7281709360371704E-2</v>
      </c>
      <c r="D113" s="1">
        <v>0.92655140061653896</v>
      </c>
      <c r="E113" s="1">
        <v>0.220721890418073</v>
      </c>
      <c r="F113" s="1">
        <v>0.388153834984936</v>
      </c>
      <c r="G113" s="4">
        <v>1.64626057456016E-2</v>
      </c>
      <c r="H113" s="1">
        <v>0.20671756516331899</v>
      </c>
      <c r="I113">
        <v>0</v>
      </c>
    </row>
    <row r="114" spans="1:9" ht="16.350000000000001" customHeight="1" x14ac:dyDescent="0.25">
      <c r="A114" s="2" t="s">
        <v>113</v>
      </c>
      <c r="B114" s="1">
        <v>0.174775975709102</v>
      </c>
      <c r="C114" s="1">
        <v>0.61755550944179305</v>
      </c>
      <c r="D114" s="1">
        <v>0.58412344524754201</v>
      </c>
      <c r="E114" s="1">
        <v>0.11576354679803</v>
      </c>
      <c r="F114" s="1">
        <v>0.245945345478782</v>
      </c>
      <c r="G114" s="5">
        <v>0</v>
      </c>
      <c r="H114" s="1">
        <v>0.12976412810403301</v>
      </c>
      <c r="I114">
        <v>0</v>
      </c>
    </row>
    <row r="115" spans="1:9" ht="16.350000000000001" customHeight="1" x14ac:dyDescent="0.25">
      <c r="A115" s="2" t="s">
        <v>114</v>
      </c>
      <c r="B115" s="1">
        <v>0.113961486477445</v>
      </c>
      <c r="C115" s="1">
        <v>0.120431533576475</v>
      </c>
      <c r="D115" s="1">
        <v>0.73407743725564401</v>
      </c>
      <c r="E115" s="1">
        <v>8.16718441118328E-2</v>
      </c>
      <c r="F115" s="1">
        <v>0.363857775636651</v>
      </c>
      <c r="G115" s="4">
        <v>1.8436732137408301E-2</v>
      </c>
      <c r="H115" s="1">
        <v>0.26326863730265998</v>
      </c>
      <c r="I115">
        <v>0</v>
      </c>
    </row>
    <row r="116" spans="1:9" ht="14.85" customHeight="1" x14ac:dyDescent="0.25">
      <c r="A116" s="2" t="s">
        <v>121</v>
      </c>
      <c r="B116" s="1">
        <v>0.15547273440564899</v>
      </c>
      <c r="C116" s="1">
        <v>0.72274282314442995</v>
      </c>
      <c r="D116" s="1">
        <v>0.98490846115784303</v>
      </c>
      <c r="E116" s="1">
        <v>0.378172588832487</v>
      </c>
      <c r="F116" s="1">
        <v>0.25362887406826201</v>
      </c>
      <c r="G116" s="4">
        <v>1.4791747761775E-2</v>
      </c>
      <c r="H116" s="1">
        <v>0.192176111854827</v>
      </c>
      <c r="I116">
        <v>0</v>
      </c>
    </row>
    <row r="117" spans="1:9" ht="16.350000000000001" customHeight="1" x14ac:dyDescent="0.25">
      <c r="A117" s="2" t="s">
        <v>115</v>
      </c>
      <c r="B117" s="1">
        <v>0.17623106781337999</v>
      </c>
      <c r="C117" s="1">
        <v>0.80762917499286302</v>
      </c>
      <c r="D117" s="1">
        <v>0.82859550312652397</v>
      </c>
      <c r="E117" s="1">
        <v>0.36907822254866002</v>
      </c>
      <c r="F117" s="1">
        <v>0.23331303752188101</v>
      </c>
      <c r="G117" s="4">
        <v>2.0884938559424899E-3</v>
      </c>
      <c r="H117" s="1">
        <v>0.10262632029688799</v>
      </c>
      <c r="I117">
        <v>0</v>
      </c>
    </row>
    <row r="118" spans="1:9" ht="16.350000000000001" customHeight="1" x14ac:dyDescent="0.25">
      <c r="A118" s="2" t="s">
        <v>116</v>
      </c>
      <c r="B118" s="1">
        <v>0.17991631799163199</v>
      </c>
      <c r="C118" s="1">
        <v>0.67593948267447501</v>
      </c>
      <c r="D118" s="1">
        <v>0.97623806351321296</v>
      </c>
      <c r="E118" s="1">
        <v>0.12606888361045099</v>
      </c>
      <c r="F118" s="1">
        <v>0.20401237512436499</v>
      </c>
      <c r="G118" s="4">
        <v>2.8184467683867599E-2</v>
      </c>
      <c r="H118" s="1">
        <v>0.197310626493026</v>
      </c>
      <c r="I118">
        <v>0</v>
      </c>
    </row>
    <row r="119" spans="1:9" ht="16.350000000000001" customHeight="1" x14ac:dyDescent="0.25">
      <c r="A119" s="2" t="s">
        <v>117</v>
      </c>
      <c r="B119" s="1">
        <v>0.108397399198495</v>
      </c>
      <c r="C119" s="1">
        <v>5.4977307404491901E-2</v>
      </c>
      <c r="D119" s="1">
        <v>0.97925759654154698</v>
      </c>
      <c r="E119" s="1">
        <v>0.26304768041237098</v>
      </c>
      <c r="F119" s="1">
        <v>0.35197718164717401</v>
      </c>
      <c r="G119" s="4">
        <v>1.60363011412109E-2</v>
      </c>
      <c r="H119" s="1">
        <v>0.20825680048980999</v>
      </c>
      <c r="I119">
        <v>0</v>
      </c>
    </row>
    <row r="120" spans="1:9" ht="16.350000000000001" customHeight="1" x14ac:dyDescent="0.25">
      <c r="A120" s="2" t="s">
        <v>118</v>
      </c>
      <c r="B120" s="1">
        <v>0.197432163759066</v>
      </c>
      <c r="C120" s="1">
        <v>0.69447984967741105</v>
      </c>
      <c r="D120" s="1">
        <v>0.77315805564047702</v>
      </c>
      <c r="E120" s="1">
        <v>0.20676691729323299</v>
      </c>
      <c r="F120" s="1">
        <v>0.27226904875248498</v>
      </c>
      <c r="G120" s="4">
        <v>5.1808230066115103E-2</v>
      </c>
      <c r="H120" s="1">
        <v>0.218309396475829</v>
      </c>
      <c r="I120">
        <v>0</v>
      </c>
    </row>
    <row r="121" spans="1:9" ht="16.350000000000001" customHeight="1" x14ac:dyDescent="0.25">
      <c r="A121" s="2" t="s">
        <v>119</v>
      </c>
      <c r="B121" s="1">
        <v>0.246423723504229</v>
      </c>
      <c r="C121" s="1">
        <v>0.63564281015200297</v>
      </c>
      <c r="D121" s="1">
        <v>0.973981241057708</v>
      </c>
      <c r="E121" s="1">
        <v>0.334307334981644</v>
      </c>
      <c r="F121" s="1">
        <v>0.21659780127985201</v>
      </c>
      <c r="G121" s="4">
        <v>2.45260233085586E-2</v>
      </c>
      <c r="H121" s="1">
        <v>0.122101035282712</v>
      </c>
      <c r="I121">
        <v>0</v>
      </c>
    </row>
    <row r="122" spans="1:9" ht="16.350000000000001" customHeight="1" x14ac:dyDescent="0.25">
      <c r="A122" s="2" t="s">
        <v>120</v>
      </c>
      <c r="B122" s="1">
        <v>0.16863762898465801</v>
      </c>
      <c r="C122" s="1">
        <v>0.58413234831813898</v>
      </c>
      <c r="D122" s="1">
        <v>0.96185797690388597</v>
      </c>
      <c r="E122" s="1">
        <v>0.30855609659147398</v>
      </c>
      <c r="F122" s="1">
        <v>0.25866002469807597</v>
      </c>
      <c r="G122" s="4">
        <v>5.6055363321799299E-2</v>
      </c>
      <c r="H122" s="1">
        <v>0.118064287959761</v>
      </c>
      <c r="I122">
        <v>0</v>
      </c>
    </row>
    <row r="123" spans="1:9" ht="14.85" customHeight="1" x14ac:dyDescent="0.25">
      <c r="A123" s="2" t="s">
        <v>111</v>
      </c>
      <c r="B123" s="1">
        <v>8.6625469589253698E-2</v>
      </c>
      <c r="C123" s="1">
        <v>2.0585227460165601E-2</v>
      </c>
      <c r="D123" s="1">
        <v>0.97340203314301599</v>
      </c>
      <c r="E123" s="1">
        <v>0.154630203901093</v>
      </c>
      <c r="F123" s="1">
        <v>0.34117724820426498</v>
      </c>
      <c r="G123" s="4">
        <v>3.6726094045218698E-2</v>
      </c>
      <c r="H123" s="1">
        <v>0.31616282618018698</v>
      </c>
      <c r="I123">
        <v>0</v>
      </c>
    </row>
    <row r="124" spans="1:9" ht="16.350000000000001" customHeight="1" x14ac:dyDescent="0.25">
      <c r="A124" s="2" t="s">
        <v>122</v>
      </c>
      <c r="B124" s="1">
        <v>0.14531429167101001</v>
      </c>
      <c r="C124" s="1">
        <v>0.16998830206663501</v>
      </c>
      <c r="D124" s="1">
        <v>0.967583867320015</v>
      </c>
      <c r="E124" s="1">
        <v>0.360413671054087</v>
      </c>
      <c r="F124" s="1">
        <v>0.33541818687237202</v>
      </c>
      <c r="G124" s="4">
        <v>3.2776245335064097E-2</v>
      </c>
      <c r="H124" s="1">
        <v>0.26025735453403198</v>
      </c>
      <c r="I124">
        <v>0</v>
      </c>
    </row>
    <row r="125" spans="1:9" ht="16.350000000000001" customHeight="1" x14ac:dyDescent="0.25">
      <c r="A125" s="2" t="s">
        <v>123</v>
      </c>
      <c r="B125" s="1">
        <v>9.0074816498965496E-2</v>
      </c>
      <c r="C125" s="1">
        <v>5.1024478694469598E-2</v>
      </c>
      <c r="D125" s="1">
        <v>0.87180720783764898</v>
      </c>
      <c r="E125" s="1">
        <v>6.1846577343333001E-2</v>
      </c>
      <c r="F125" s="1">
        <v>0.368815444768745</v>
      </c>
      <c r="G125" s="4">
        <v>3.0130042806602499E-2</v>
      </c>
      <c r="H125" s="1">
        <v>0.246436364773189</v>
      </c>
      <c r="I125">
        <v>0</v>
      </c>
    </row>
    <row r="126" spans="1:9" ht="16.350000000000001" customHeight="1" x14ac:dyDescent="0.25">
      <c r="A126" s="2" t="s">
        <v>124</v>
      </c>
      <c r="B126" s="1">
        <v>0.16777345240821301</v>
      </c>
      <c r="C126" s="1">
        <v>0.39287584047631302</v>
      </c>
      <c r="D126" s="1">
        <v>0.64254715126288198</v>
      </c>
      <c r="E126" s="1">
        <v>9.0035157108327796E-2</v>
      </c>
      <c r="F126" s="1">
        <v>0.32248356177827198</v>
      </c>
      <c r="G126" s="4">
        <v>0.22205784758323199</v>
      </c>
      <c r="H126" s="1">
        <v>0.14957655391880101</v>
      </c>
      <c r="I126">
        <f>14/77</f>
        <v>0.18181818181818182</v>
      </c>
    </row>
    <row r="127" spans="1:9" ht="16.350000000000001" customHeight="1" x14ac:dyDescent="0.25">
      <c r="A127" s="2" t="s">
        <v>125</v>
      </c>
      <c r="B127" s="1">
        <v>0.135973747713246</v>
      </c>
      <c r="C127" s="1">
        <v>0.47617350168237998</v>
      </c>
      <c r="D127" s="1">
        <v>0.85047795130010595</v>
      </c>
      <c r="E127" s="1">
        <v>0.15244298498845299</v>
      </c>
      <c r="F127" s="1">
        <v>0.33069481716649002</v>
      </c>
      <c r="G127" s="4">
        <v>4.3039465580565303E-2</v>
      </c>
      <c r="H127" s="1">
        <v>0.21492154445813999</v>
      </c>
      <c r="I127">
        <v>0</v>
      </c>
    </row>
    <row r="128" spans="1:9" ht="16.350000000000001" customHeight="1" x14ac:dyDescent="0.25">
      <c r="A128" s="2" t="s">
        <v>127</v>
      </c>
      <c r="B128" s="1">
        <v>0.101156490328595</v>
      </c>
      <c r="C128" s="1">
        <v>9.3897396471834899E-2</v>
      </c>
      <c r="D128" s="1">
        <v>0.86103818218164896</v>
      </c>
      <c r="E128" s="1">
        <v>0.142217021519493</v>
      </c>
      <c r="F128" s="1">
        <v>0.39755447448147302</v>
      </c>
      <c r="G128" s="4">
        <v>0.182352324911386</v>
      </c>
      <c r="H128" s="1">
        <v>0.21777796247428699</v>
      </c>
      <c r="I128">
        <v>0</v>
      </c>
    </row>
    <row r="129" spans="1:9" ht="16.350000000000001" customHeight="1" x14ac:dyDescent="0.25">
      <c r="A129" s="2" t="s">
        <v>128</v>
      </c>
      <c r="B129" s="1">
        <v>0.13763509218054701</v>
      </c>
      <c r="C129" s="1">
        <v>0.34243024851349302</v>
      </c>
      <c r="D129" s="1">
        <v>0.50240829244461405</v>
      </c>
      <c r="E129" s="1">
        <v>8.0872913992297804E-2</v>
      </c>
      <c r="F129" s="1">
        <v>0.35584869675778802</v>
      </c>
      <c r="G129" s="4">
        <v>0.41238903898108797</v>
      </c>
      <c r="H129" s="1">
        <v>0.16923311480408601</v>
      </c>
      <c r="I129">
        <f>6/30</f>
        <v>0.2</v>
      </c>
    </row>
    <row r="130" spans="1:9" ht="14.85" customHeight="1" x14ac:dyDescent="0.25">
      <c r="A130" s="2" t="s">
        <v>129</v>
      </c>
      <c r="B130" s="1">
        <v>9.8081795150199103E-2</v>
      </c>
      <c r="C130" s="1">
        <v>0.237183927952892</v>
      </c>
      <c r="D130" s="1">
        <v>0.727861557478368</v>
      </c>
      <c r="E130" s="1">
        <v>0.18547090967534599</v>
      </c>
      <c r="F130" s="1">
        <v>0.42236699239956599</v>
      </c>
      <c r="G130" s="4">
        <v>0.12741312741312699</v>
      </c>
      <c r="H130" s="1">
        <v>0.26749220644267402</v>
      </c>
      <c r="I130">
        <v>0</v>
      </c>
    </row>
    <row r="131" spans="1:9" ht="16.350000000000001" customHeight="1" x14ac:dyDescent="0.25">
      <c r="A131" s="2" t="s">
        <v>130</v>
      </c>
      <c r="B131" s="1">
        <v>8.9139091517778504E-2</v>
      </c>
      <c r="C131" s="1">
        <v>8.5253715423747906E-2</v>
      </c>
      <c r="D131" s="1">
        <v>0.98926174496644304</v>
      </c>
      <c r="E131" s="1">
        <v>0.19601554308271099</v>
      </c>
      <c r="F131" s="1">
        <v>0.40972882968601299</v>
      </c>
      <c r="G131" s="4">
        <v>0.149711999485139</v>
      </c>
      <c r="H131" s="1">
        <v>0.239124547420348</v>
      </c>
      <c r="I131">
        <v>0</v>
      </c>
    </row>
    <row r="132" spans="1:9" ht="16.350000000000001" customHeight="1" x14ac:dyDescent="0.25">
      <c r="A132" s="2" t="s">
        <v>131</v>
      </c>
      <c r="B132" s="1">
        <v>9.5332138494731697E-2</v>
      </c>
      <c r="C132" s="1">
        <v>9.2453425268355302E-2</v>
      </c>
      <c r="D132" s="1">
        <v>0.960532931121166</v>
      </c>
      <c r="E132" s="1">
        <v>0.134919164924722</v>
      </c>
      <c r="F132" s="1">
        <v>0.42524458041758501</v>
      </c>
      <c r="G132" s="4">
        <v>0.20570749915167999</v>
      </c>
      <c r="H132" s="1">
        <v>0.25782227104155597</v>
      </c>
      <c r="I132">
        <v>0</v>
      </c>
    </row>
    <row r="133" spans="1:9" ht="16.350000000000001" customHeight="1" x14ac:dyDescent="0.25">
      <c r="A133" s="2" t="s">
        <v>132</v>
      </c>
      <c r="B133" s="1">
        <v>8.7010554374842397E-2</v>
      </c>
      <c r="C133" s="1">
        <v>0.262946083068192</v>
      </c>
      <c r="D133" s="1">
        <v>0.78055634444926103</v>
      </c>
      <c r="E133" s="1">
        <v>0.13660898555326201</v>
      </c>
      <c r="F133" s="1">
        <v>0.42231908072475799</v>
      </c>
      <c r="G133" s="4">
        <v>0.153770477779204</v>
      </c>
      <c r="H133" s="1">
        <v>0.24923897153667601</v>
      </c>
      <c r="I133">
        <v>0</v>
      </c>
    </row>
    <row r="134" spans="1:9" ht="16.350000000000001" customHeight="1" x14ac:dyDescent="0.25">
      <c r="A134" s="2" t="s">
        <v>133</v>
      </c>
      <c r="B134" s="1">
        <v>8.9795993859470694E-2</v>
      </c>
      <c r="C134" s="1">
        <v>8.6171684564200601E-2</v>
      </c>
      <c r="D134" s="1">
        <v>0.724434488689774</v>
      </c>
      <c r="E134" s="1">
        <v>0.11631390553264299</v>
      </c>
      <c r="F134" s="1">
        <v>0.390219542419591</v>
      </c>
      <c r="G134" s="4">
        <v>0.16953942103375</v>
      </c>
      <c r="H134" s="1">
        <v>0.26144893163800897</v>
      </c>
      <c r="I134">
        <v>0</v>
      </c>
    </row>
    <row r="135" spans="1:9" ht="16.350000000000001" customHeight="1" x14ac:dyDescent="0.25">
      <c r="A135" s="2" t="s">
        <v>126</v>
      </c>
      <c r="B135" s="1">
        <v>6.60352951484382E-2</v>
      </c>
      <c r="C135" s="1">
        <v>8.3825327050554305E-4</v>
      </c>
      <c r="D135" s="1">
        <v>0.88355693154454795</v>
      </c>
      <c r="E135" s="1">
        <v>7.5991159034518405E-2</v>
      </c>
      <c r="F135" s="1">
        <v>0.38865867727159897</v>
      </c>
      <c r="G135" s="4">
        <v>0.17230156527059401</v>
      </c>
      <c r="H135" s="1">
        <v>0.27498182501777801</v>
      </c>
      <c r="I135">
        <v>0</v>
      </c>
    </row>
    <row r="136" spans="1:9" ht="16.350000000000001" customHeight="1" x14ac:dyDescent="0.25">
      <c r="A136" s="2" t="s">
        <v>134</v>
      </c>
      <c r="B136" s="1">
        <v>0.112675223280298</v>
      </c>
      <c r="C136" s="1">
        <v>0.23045267489711899</v>
      </c>
      <c r="D136" s="1">
        <v>0.69255172627245798</v>
      </c>
      <c r="E136" s="1">
        <v>6.9302214813050697E-2</v>
      </c>
      <c r="F136" s="1">
        <v>0.41544922221565</v>
      </c>
      <c r="G136" s="4">
        <v>0.34369590305828102</v>
      </c>
      <c r="H136" s="1">
        <v>0.25813179998872499</v>
      </c>
      <c r="I136">
        <f>9/40</f>
        <v>0.22500000000000001</v>
      </c>
    </row>
    <row r="137" spans="1:9" ht="14.85" customHeight="1" x14ac:dyDescent="0.25">
      <c r="A137" s="2" t="s">
        <v>135</v>
      </c>
      <c r="B137" s="1">
        <v>9.2465926939251097E-2</v>
      </c>
      <c r="C137" s="1">
        <v>0.39002101353662699</v>
      </c>
      <c r="D137" s="1">
        <v>0.93587002992731905</v>
      </c>
      <c r="E137" s="1">
        <v>0.101824968892576</v>
      </c>
      <c r="F137" s="1">
        <v>0.41642600192531798</v>
      </c>
      <c r="G137" s="4">
        <v>0.22356011625837799</v>
      </c>
      <c r="H137" s="1">
        <v>0.23979866099789901</v>
      </c>
      <c r="I137">
        <f>21/70</f>
        <v>0.3</v>
      </c>
    </row>
    <row r="138" spans="1:9" ht="16.350000000000001" customHeight="1" x14ac:dyDescent="0.25">
      <c r="A138" s="2" t="s">
        <v>137</v>
      </c>
      <c r="B138" s="1">
        <v>0.17550303136806999</v>
      </c>
      <c r="C138" s="1">
        <v>0.303141169280913</v>
      </c>
      <c r="D138" s="1">
        <v>0.99679767103347905</v>
      </c>
      <c r="E138" s="1">
        <v>0.23195299384443199</v>
      </c>
      <c r="F138" s="1">
        <v>0.28811176522274001</v>
      </c>
      <c r="G138" s="4">
        <v>0.17104468777744899</v>
      </c>
      <c r="H138" s="1">
        <v>0.10344265634548799</v>
      </c>
      <c r="I138">
        <f>16/88</f>
        <v>0.18181818181818182</v>
      </c>
    </row>
    <row r="139" spans="1:9" ht="16.350000000000001" customHeight="1" x14ac:dyDescent="0.25">
      <c r="A139" s="2" t="s">
        <v>142</v>
      </c>
      <c r="B139" s="1">
        <v>0.248608912010857</v>
      </c>
      <c r="C139" s="1">
        <v>0.64384720102306003</v>
      </c>
      <c r="D139" s="1">
        <v>0.79980532729348797</v>
      </c>
      <c r="E139" s="1">
        <v>0.12676056338028199</v>
      </c>
      <c r="F139" s="1">
        <v>0.25419588328432502</v>
      </c>
      <c r="G139" s="4">
        <v>0.49713249835201101</v>
      </c>
      <c r="H139" s="1">
        <v>0.111835320325069</v>
      </c>
      <c r="I139">
        <f>24/99</f>
        <v>0.24242424242424243</v>
      </c>
    </row>
    <row r="140" spans="1:9" ht="16.350000000000001" customHeight="1" x14ac:dyDescent="0.25">
      <c r="A140" s="2" t="s">
        <v>138</v>
      </c>
      <c r="B140" s="1">
        <v>0.21927769389632201</v>
      </c>
      <c r="C140" s="1">
        <v>0.53231257107163998</v>
      </c>
      <c r="D140" s="1">
        <v>0.91847357716570699</v>
      </c>
      <c r="E140" s="1">
        <v>0.176519109155898</v>
      </c>
      <c r="F140" s="1">
        <v>0.280435952170216</v>
      </c>
      <c r="G140" s="4">
        <v>0.29023356657139998</v>
      </c>
      <c r="H140" s="1">
        <v>0.113506414465782</v>
      </c>
      <c r="I140">
        <f>27/108</f>
        <v>0.25</v>
      </c>
    </row>
    <row r="141" spans="1:9" ht="16.350000000000001" customHeight="1" x14ac:dyDescent="0.25">
      <c r="A141" s="2" t="s">
        <v>139</v>
      </c>
      <c r="B141" s="1">
        <v>0.19120753388487899</v>
      </c>
      <c r="C141" s="1">
        <v>0.60623165960221703</v>
      </c>
      <c r="D141" s="1">
        <v>0.97369954830249195</v>
      </c>
      <c r="E141" s="1">
        <v>0.40190249702734798</v>
      </c>
      <c r="F141" s="1">
        <v>0.28461098398169299</v>
      </c>
      <c r="G141" s="4">
        <v>0.16756099082797801</v>
      </c>
      <c r="H141" s="1">
        <v>0.183465112487773</v>
      </c>
      <c r="I141">
        <f>20/81</f>
        <v>0.24691358024691357</v>
      </c>
    </row>
    <row r="142" spans="1:9" ht="16.350000000000001" customHeight="1" x14ac:dyDescent="0.25">
      <c r="A142" s="2" t="s">
        <v>136</v>
      </c>
      <c r="B142" s="1">
        <v>0.117269805105925</v>
      </c>
      <c r="C142" s="1">
        <v>0.15213205353161099</v>
      </c>
      <c r="D142" s="1">
        <v>0.99033175355450198</v>
      </c>
      <c r="E142" s="1">
        <v>0.115732834566696</v>
      </c>
      <c r="F142" s="1">
        <v>0.37204281134924599</v>
      </c>
      <c r="G142" s="4">
        <v>4.3225422023351098E-2</v>
      </c>
      <c r="H142" s="1">
        <v>0.15887977060262701</v>
      </c>
      <c r="I142">
        <f>44/210</f>
        <v>0.20952380952380953</v>
      </c>
    </row>
    <row r="143" spans="1:9" ht="16.350000000000001" customHeight="1" x14ac:dyDescent="0.25">
      <c r="A143" s="2" t="s">
        <v>143</v>
      </c>
      <c r="B143" s="1">
        <v>0.18017767906718499</v>
      </c>
      <c r="C143" s="1">
        <v>0.47686375321336799</v>
      </c>
      <c r="D143" s="1">
        <v>0.97376257545271605</v>
      </c>
      <c r="E143" s="1">
        <v>0.73118279569892497</v>
      </c>
      <c r="F143" s="1">
        <v>0.28262076624097698</v>
      </c>
      <c r="G143" s="4">
        <v>0.42190707221496598</v>
      </c>
      <c r="H143" s="1">
        <v>8.4575835475578398E-2</v>
      </c>
      <c r="I143">
        <f>14/55</f>
        <v>0.25454545454545452</v>
      </c>
    </row>
    <row r="144" spans="1:9" ht="14.85" customHeight="1" x14ac:dyDescent="0.25">
      <c r="A144" s="2" t="s">
        <v>140</v>
      </c>
      <c r="B144" s="1">
        <v>0.17204817496675001</v>
      </c>
      <c r="C144" s="1">
        <v>0.33472338534634499</v>
      </c>
      <c r="D144" s="1">
        <v>0.97820006581112195</v>
      </c>
      <c r="E144" s="1">
        <v>0.27643450018044002</v>
      </c>
      <c r="F144" s="1">
        <v>0.30863011674301799</v>
      </c>
      <c r="G144" s="4">
        <v>4.6025761859880603E-2</v>
      </c>
      <c r="H144" s="1">
        <v>0.111517492437319</v>
      </c>
      <c r="I144">
        <f>23/108</f>
        <v>0.21296296296296297</v>
      </c>
    </row>
    <row r="145" spans="1:9" ht="16.350000000000001" customHeight="1" x14ac:dyDescent="0.25">
      <c r="A145" s="2" t="s">
        <v>141</v>
      </c>
      <c r="B145" s="1">
        <v>0.151942349721396</v>
      </c>
      <c r="C145" s="1">
        <v>0.40968574409283098</v>
      </c>
      <c r="D145" s="1">
        <v>0.97785149770709301</v>
      </c>
      <c r="E145" s="1">
        <v>0.36333592534992198</v>
      </c>
      <c r="F145" s="1">
        <v>0.31750969698163001</v>
      </c>
      <c r="G145" s="4">
        <v>0.113190361844829</v>
      </c>
      <c r="H145" s="1">
        <v>0.15892160989805401</v>
      </c>
      <c r="I145">
        <f>19/81</f>
        <v>0.23456790123456789</v>
      </c>
    </row>
    <row r="146" spans="1:9" ht="16.350000000000001" customHeight="1" x14ac:dyDescent="0.25">
      <c r="A146" s="2" t="s">
        <v>145</v>
      </c>
      <c r="B146" s="1">
        <v>0.139902326917552</v>
      </c>
      <c r="C146" s="1">
        <v>0.43193703164591102</v>
      </c>
      <c r="D146" s="1">
        <v>0.99013921113689096</v>
      </c>
      <c r="E146" s="1">
        <v>0.39425250242169801</v>
      </c>
      <c r="F146" s="1">
        <v>0.41804079287561002</v>
      </c>
      <c r="G146" s="4">
        <v>0.68755935422602099</v>
      </c>
      <c r="H146" s="1">
        <v>0.41845921613025</v>
      </c>
      <c r="I146">
        <f>14/49</f>
        <v>0.2857142857142857</v>
      </c>
    </row>
    <row r="147" spans="1:9" ht="16.350000000000001" customHeight="1" x14ac:dyDescent="0.25">
      <c r="A147" s="2" t="s">
        <v>146</v>
      </c>
      <c r="B147" s="1">
        <v>0.11453533026113701</v>
      </c>
      <c r="C147" s="1">
        <v>0.192631483660722</v>
      </c>
      <c r="D147" s="1">
        <v>0.80329774541894805</v>
      </c>
      <c r="E147" s="1">
        <v>0.200411099691675</v>
      </c>
      <c r="F147" s="1">
        <v>0.42194700460829498</v>
      </c>
      <c r="G147" s="4">
        <v>0.170579779587925</v>
      </c>
      <c r="H147" s="1">
        <v>0.26667873630849998</v>
      </c>
      <c r="I147">
        <f>8/40</f>
        <v>0.2</v>
      </c>
    </row>
    <row r="148" spans="1:9" ht="16.350000000000001" customHeight="1" x14ac:dyDescent="0.25">
      <c r="A148" s="2" t="s">
        <v>144</v>
      </c>
      <c r="B148" s="1">
        <v>0.10786217399581199</v>
      </c>
      <c r="C148" s="1">
        <v>8.3938855697292605E-2</v>
      </c>
      <c r="D148" s="1">
        <v>0.97519186150276604</v>
      </c>
      <c r="E148" s="1">
        <v>4.9566195372750602E-2</v>
      </c>
      <c r="F148" s="1">
        <v>0.38853036360175103</v>
      </c>
      <c r="G148" s="4">
        <v>0.375242613758896</v>
      </c>
      <c r="H148" s="1">
        <v>0.30852037246353398</v>
      </c>
      <c r="I148">
        <f>26/143</f>
        <v>0.18181818181818182</v>
      </c>
    </row>
    <row r="149" spans="1:9" ht="16.350000000000001" customHeight="1" x14ac:dyDescent="0.25">
      <c r="A149" s="2" t="s">
        <v>148</v>
      </c>
      <c r="B149" s="1">
        <v>0.116550279329609</v>
      </c>
      <c r="C149" s="1">
        <v>0.43518331651530401</v>
      </c>
      <c r="D149" s="1">
        <v>0.92339743589743595</v>
      </c>
      <c r="E149" s="1">
        <v>0.16134249898908201</v>
      </c>
      <c r="F149" s="1">
        <v>0.33163407821229002</v>
      </c>
      <c r="G149" s="4">
        <v>0.61500959079283901</v>
      </c>
      <c r="H149" s="1">
        <v>0.24446686848301399</v>
      </c>
      <c r="I149">
        <f>4/28</f>
        <v>0.14285714285714285</v>
      </c>
    </row>
    <row r="150" spans="1:9" ht="16.350000000000001" customHeight="1" x14ac:dyDescent="0.25">
      <c r="A150" s="2" t="s">
        <v>149</v>
      </c>
      <c r="B150" s="1">
        <v>7.4546779119616699E-2</v>
      </c>
      <c r="C150" s="1">
        <v>5.3584106953877501E-3</v>
      </c>
      <c r="D150" s="1">
        <v>0.75550309006319005</v>
      </c>
      <c r="E150" s="1">
        <v>0.138920415853271</v>
      </c>
      <c r="F150" s="1">
        <v>0.36462215248395902</v>
      </c>
      <c r="G150" s="4">
        <v>0.25751623106375898</v>
      </c>
      <c r="H150" s="1">
        <v>0.23480555667189101</v>
      </c>
      <c r="I150">
        <v>0</v>
      </c>
    </row>
    <row r="151" spans="1:9" ht="14.85" customHeight="1" x14ac:dyDescent="0.25">
      <c r="A151" s="2" t="s">
        <v>147</v>
      </c>
      <c r="B151" s="1">
        <v>9.3895220857995398E-2</v>
      </c>
      <c r="C151" s="1">
        <v>7.3838006303530199E-2</v>
      </c>
      <c r="D151" s="1">
        <v>0.97501951600312298</v>
      </c>
      <c r="E151" s="1">
        <v>6.7138787782877005E-2</v>
      </c>
      <c r="F151" s="1">
        <v>0.31231962040796402</v>
      </c>
      <c r="G151" s="4">
        <v>0.41761335075902301</v>
      </c>
      <c r="H151" s="1">
        <v>0.20570832698684199</v>
      </c>
      <c r="I151">
        <f>26/117</f>
        <v>0.22222222222222221</v>
      </c>
    </row>
    <row r="152" spans="1:9" ht="16.350000000000001" customHeight="1" x14ac:dyDescent="0.25">
      <c r="A152" s="2" t="s">
        <v>151</v>
      </c>
      <c r="B152" s="1">
        <v>0.136132133847399</v>
      </c>
      <c r="C152" s="1">
        <v>0.50509407985314403</v>
      </c>
      <c r="D152" s="1">
        <v>0.68228619457869299</v>
      </c>
      <c r="E152" s="1">
        <v>0.22463990193073899</v>
      </c>
      <c r="F152" s="1">
        <v>0.43269551144747498</v>
      </c>
      <c r="G152" s="4">
        <v>0.70204441505482995</v>
      </c>
      <c r="H152" s="1">
        <v>0.13898577329049999</v>
      </c>
      <c r="I152">
        <f>22/72</f>
        <v>0.30555555555555558</v>
      </c>
    </row>
    <row r="153" spans="1:9" ht="16.350000000000001" customHeight="1" x14ac:dyDescent="0.25">
      <c r="A153" s="2" t="s">
        <v>152</v>
      </c>
      <c r="B153" s="1">
        <v>0.153722783825816</v>
      </c>
      <c r="C153" s="1">
        <v>0.46833199954269999</v>
      </c>
      <c r="D153" s="1">
        <v>0.86791374695497903</v>
      </c>
      <c r="E153" s="1">
        <v>0.10626594387755101</v>
      </c>
      <c r="F153" s="1">
        <v>0.316254374027994</v>
      </c>
      <c r="G153" s="4">
        <v>0.35194787103963798</v>
      </c>
      <c r="H153" s="1">
        <v>0.221138676117526</v>
      </c>
      <c r="I153">
        <f>22/90</f>
        <v>0.24444444444444444</v>
      </c>
    </row>
    <row r="154" spans="1:9" ht="16.350000000000001" customHeight="1" x14ac:dyDescent="0.25">
      <c r="A154" s="2" t="s">
        <v>150</v>
      </c>
      <c r="B154" s="1">
        <v>0.105119033356724</v>
      </c>
      <c r="C154" s="1">
        <v>0.13416250050806799</v>
      </c>
      <c r="D154" s="1">
        <v>0.98581560283687897</v>
      </c>
      <c r="E154" s="1">
        <v>0.46822532559234298</v>
      </c>
      <c r="F154" s="1">
        <v>0.362311523387359</v>
      </c>
      <c r="G154" s="4">
        <v>0.40746998758826403</v>
      </c>
      <c r="H154" s="1">
        <v>0.201601430719831</v>
      </c>
      <c r="I154">
        <f>14/99</f>
        <v>0.14141414141414141</v>
      </c>
    </row>
    <row r="155" spans="1:9" ht="16.350000000000001" customHeight="1" x14ac:dyDescent="0.25">
      <c r="A155" s="2" t="s">
        <v>154</v>
      </c>
      <c r="B155" s="1">
        <v>0.22097404969132201</v>
      </c>
      <c r="C155" s="1">
        <v>0.83306646994223998</v>
      </c>
      <c r="D155" s="1">
        <v>0.91670675004008295</v>
      </c>
      <c r="E155" s="1">
        <v>0.13111581493801</v>
      </c>
      <c r="F155" s="1">
        <v>0.241944536003492</v>
      </c>
      <c r="G155" s="4">
        <v>1.6400144844584099E-2</v>
      </c>
      <c r="H155" s="1">
        <v>0.12810281086790701</v>
      </c>
      <c r="I155">
        <v>0</v>
      </c>
    </row>
    <row r="156" spans="1:9" ht="16.350000000000001" customHeight="1" x14ac:dyDescent="0.25">
      <c r="A156" s="2" t="s">
        <v>155</v>
      </c>
      <c r="B156" s="1">
        <v>0.238512388833405</v>
      </c>
      <c r="C156" s="1">
        <v>0.81133801490569601</v>
      </c>
      <c r="D156" s="1">
        <v>0.75396187441844598</v>
      </c>
      <c r="E156" s="1">
        <v>0.122340691795565</v>
      </c>
      <c r="F156" s="1">
        <v>0.252266134018167</v>
      </c>
      <c r="G156" s="4">
        <v>9.2884794433282694E-2</v>
      </c>
      <c r="H156" s="1">
        <v>9.7721096671778696E-2</v>
      </c>
      <c r="I156">
        <v>0</v>
      </c>
    </row>
    <row r="157" spans="1:9" ht="16.350000000000001" customHeight="1" x14ac:dyDescent="0.25">
      <c r="A157" s="2" t="s">
        <v>156</v>
      </c>
      <c r="B157" s="1">
        <v>0.16408333605034101</v>
      </c>
      <c r="C157" s="1">
        <v>0.328673616125707</v>
      </c>
      <c r="D157" s="1">
        <v>0.985843966228655</v>
      </c>
      <c r="E157" s="1">
        <v>0.18065003779289501</v>
      </c>
      <c r="F157" s="1">
        <v>0.324280264745199</v>
      </c>
      <c r="G157" s="4">
        <v>1.04813195836453E-2</v>
      </c>
      <c r="H157" s="1">
        <v>0.169576675492356</v>
      </c>
      <c r="I157">
        <v>0</v>
      </c>
    </row>
    <row r="158" spans="1:9" ht="14.85" customHeight="1" x14ac:dyDescent="0.25">
      <c r="A158" s="2" t="s">
        <v>157</v>
      </c>
      <c r="B158" s="1">
        <v>0.117965261360651</v>
      </c>
      <c r="C158" s="1">
        <v>3.0671634896683401E-2</v>
      </c>
      <c r="D158" s="1">
        <v>0.97160281469898402</v>
      </c>
      <c r="E158" s="1">
        <v>0.26586424625098698</v>
      </c>
      <c r="F158" s="1">
        <v>0.35974028106120298</v>
      </c>
      <c r="G158" s="4">
        <v>1.82420366294281E-2</v>
      </c>
      <c r="H158" s="1">
        <v>0.263788378037139</v>
      </c>
      <c r="I158">
        <v>0</v>
      </c>
    </row>
    <row r="159" spans="1:9" ht="16.350000000000001" customHeight="1" x14ac:dyDescent="0.25">
      <c r="A159" s="2" t="s">
        <v>153</v>
      </c>
      <c r="B159" s="1">
        <v>0.12034180484276399</v>
      </c>
      <c r="C159" s="1">
        <v>0.11510144234919401</v>
      </c>
      <c r="D159" s="1">
        <v>0.94249577332163403</v>
      </c>
      <c r="E159" s="1">
        <v>0.215626648260414</v>
      </c>
      <c r="F159" s="1">
        <v>0.33217538259318402</v>
      </c>
      <c r="G159" s="4">
        <v>2.1968978657173E-2</v>
      </c>
      <c r="H159" s="1">
        <v>0.26408038822951002</v>
      </c>
      <c r="I159">
        <v>0</v>
      </c>
    </row>
    <row r="160" spans="1:9" ht="16.350000000000001" customHeight="1" x14ac:dyDescent="0.25">
      <c r="A160" s="2" t="s">
        <v>160</v>
      </c>
      <c r="B160" s="1">
        <v>0.122395549252754</v>
      </c>
      <c r="C160" s="1">
        <v>4.9926114907106897E-2</v>
      </c>
      <c r="D160" s="1">
        <v>0.85510722750506896</v>
      </c>
      <c r="E160" s="1">
        <v>0.73899886521245695</v>
      </c>
      <c r="F160" s="1">
        <v>0.30143449329115302</v>
      </c>
      <c r="G160" s="4">
        <v>2.5913346631444598E-2</v>
      </c>
      <c r="H160" s="1">
        <v>0.311908761382725</v>
      </c>
      <c r="I160">
        <v>0</v>
      </c>
    </row>
    <row r="161" spans="1:9" ht="16.350000000000001" customHeight="1" x14ac:dyDescent="0.25">
      <c r="A161" s="2" t="s">
        <v>158</v>
      </c>
      <c r="B161" s="1">
        <v>0.114538323697468</v>
      </c>
      <c r="C161" s="1">
        <v>7.5969485060394207E-2</v>
      </c>
      <c r="D161" s="1">
        <v>0.81950137840105497</v>
      </c>
      <c r="E161" s="1">
        <v>0.40909669616143601</v>
      </c>
      <c r="F161" s="1">
        <v>0.36781282753490901</v>
      </c>
      <c r="G161" s="4">
        <v>1.51695530436586E-2</v>
      </c>
      <c r="H161" s="1">
        <v>0.23118341713383</v>
      </c>
      <c r="I161">
        <v>0</v>
      </c>
    </row>
    <row r="162" spans="1:9" ht="16.350000000000001" customHeight="1" x14ac:dyDescent="0.25">
      <c r="A162" s="2" t="s">
        <v>159</v>
      </c>
      <c r="B162" s="1">
        <v>8.4162578324352394E-2</v>
      </c>
      <c r="C162" s="1">
        <v>6.4238640305237602E-3</v>
      </c>
      <c r="D162" s="1">
        <v>0.77117869729800304</v>
      </c>
      <c r="E162" s="1">
        <v>0.73672742895722099</v>
      </c>
      <c r="F162" s="1">
        <v>0.37468469193030701</v>
      </c>
      <c r="G162" s="4">
        <v>2.39213819246697E-2</v>
      </c>
      <c r="H162" s="1">
        <v>0.23224419007977801</v>
      </c>
      <c r="I162">
        <v>0</v>
      </c>
    </row>
    <row r="163" spans="1:9" ht="16.350000000000001" customHeight="1" x14ac:dyDescent="0.25">
      <c r="A163" s="2" t="s">
        <v>65</v>
      </c>
      <c r="B163" s="1">
        <v>7.1203030095507006E-2</v>
      </c>
      <c r="C163" s="2"/>
      <c r="D163" s="1">
        <v>0.85578098264483005</v>
      </c>
      <c r="E163" s="1">
        <v>6.3682629698737794E-2</v>
      </c>
      <c r="F163" s="1">
        <v>0.41977358570081502</v>
      </c>
      <c r="G163" s="4">
        <v>0.11066672669608101</v>
      </c>
      <c r="H163" s="1">
        <v>0.221647390532271</v>
      </c>
      <c r="I163">
        <v>0</v>
      </c>
    </row>
    <row r="164" spans="1:9" ht="16.350000000000001" customHeight="1" x14ac:dyDescent="0.25">
      <c r="A164" s="2" t="s">
        <v>162</v>
      </c>
      <c r="B164" s="1">
        <v>0.17634821267419701</v>
      </c>
      <c r="C164" s="1">
        <v>0.62453801000072495</v>
      </c>
      <c r="D164" s="1">
        <v>0.84694855402549296</v>
      </c>
      <c r="E164" s="1">
        <v>0.118860759493671</v>
      </c>
      <c r="F164" s="1">
        <v>0.356752700225137</v>
      </c>
      <c r="G164" s="4">
        <v>0.956383076358297</v>
      </c>
      <c r="H164" s="1">
        <v>0.19774077831726899</v>
      </c>
      <c r="I164">
        <f>21/99</f>
        <v>0.21212121212121213</v>
      </c>
    </row>
    <row r="165" spans="1:9" ht="14.85" customHeight="1" x14ac:dyDescent="0.25">
      <c r="A165" s="2" t="s">
        <v>163</v>
      </c>
      <c r="B165" s="1">
        <v>0.16401812862142201</v>
      </c>
      <c r="C165" s="1">
        <v>0.50058645427020498</v>
      </c>
      <c r="D165" s="1">
        <v>0.98296598228663401</v>
      </c>
      <c r="E165" s="1">
        <v>0.203509985303017</v>
      </c>
      <c r="F165" s="1">
        <v>0.37134989386724798</v>
      </c>
      <c r="G165" s="4">
        <v>0.94296678810172196</v>
      </c>
      <c r="H165" s="1">
        <v>0.292149695862088</v>
      </c>
      <c r="I165">
        <f>19/72</f>
        <v>0.2638888888888889</v>
      </c>
    </row>
    <row r="166" spans="1:9" ht="16.350000000000001" customHeight="1" x14ac:dyDescent="0.25">
      <c r="A166" s="2" t="s">
        <v>164</v>
      </c>
      <c r="B166" s="1">
        <v>0.140094532298535</v>
      </c>
      <c r="C166" s="1">
        <v>0.70504033617222095</v>
      </c>
      <c r="D166" s="1">
        <v>0.98600071182821203</v>
      </c>
      <c r="E166" s="1">
        <v>0.163222131814483</v>
      </c>
      <c r="F166" s="1">
        <v>0.426515726206454</v>
      </c>
      <c r="G166" s="4">
        <v>0.96039698444508104</v>
      </c>
      <c r="H166" s="1">
        <v>0.34168895081009398</v>
      </c>
      <c r="I166">
        <f>18/99</f>
        <v>0.18181818181818182</v>
      </c>
    </row>
    <row r="167" spans="1:9" ht="16.350000000000001" customHeight="1" x14ac:dyDescent="0.25">
      <c r="A167" s="2" t="s">
        <v>165</v>
      </c>
      <c r="B167" s="1">
        <v>0.17037697608431299</v>
      </c>
      <c r="C167" s="1">
        <v>0.60678167757287305</v>
      </c>
      <c r="D167" s="1">
        <v>0.975887219682125</v>
      </c>
      <c r="E167" s="1">
        <v>0.115694527961515</v>
      </c>
      <c r="F167" s="1">
        <v>0.385537089582489</v>
      </c>
      <c r="G167" s="4">
        <v>0.93909838811748503</v>
      </c>
      <c r="H167" s="1">
        <v>0.31217320517236002</v>
      </c>
      <c r="I167">
        <f>22/90</f>
        <v>0.24444444444444444</v>
      </c>
    </row>
    <row r="168" spans="1:9" ht="16.350000000000001" customHeight="1" x14ac:dyDescent="0.25">
      <c r="A168" s="2" t="s">
        <v>166</v>
      </c>
      <c r="B168" s="1">
        <v>0.192246023024123</v>
      </c>
      <c r="C168" s="1">
        <v>0.74569391684446096</v>
      </c>
      <c r="D168" s="1">
        <v>0.97794568886161404</v>
      </c>
      <c r="E168" s="1">
        <v>0.17780322237670701</v>
      </c>
      <c r="F168" s="1">
        <v>0.35157727854144499</v>
      </c>
      <c r="G168" s="4">
        <v>0.96938541427707403</v>
      </c>
      <c r="H168" s="1">
        <v>0.25564170612825399</v>
      </c>
      <c r="I168">
        <f>12/54</f>
        <v>0.22222222222222221</v>
      </c>
    </row>
    <row r="169" spans="1:9" ht="16.350000000000001" customHeight="1" x14ac:dyDescent="0.25">
      <c r="A169" s="2" t="s">
        <v>167</v>
      </c>
      <c r="B169" s="1">
        <v>0.14734839721343901</v>
      </c>
      <c r="C169" s="1">
        <v>0.55742118660661799</v>
      </c>
      <c r="D169" s="1">
        <v>0.98651495996628702</v>
      </c>
      <c r="E169" s="1">
        <v>0.104281009879254</v>
      </c>
      <c r="F169" s="1">
        <v>0.36412945682630299</v>
      </c>
      <c r="G169" s="4">
        <v>0.94646785626986096</v>
      </c>
      <c r="H169" s="1">
        <v>0.239352849030742</v>
      </c>
      <c r="I169">
        <f>24/81</f>
        <v>0.29629629629629628</v>
      </c>
    </row>
    <row r="170" spans="1:9" ht="16.350000000000001" customHeight="1" x14ac:dyDescent="0.25">
      <c r="A170" s="2" t="s">
        <v>168</v>
      </c>
      <c r="B170" s="1">
        <v>0.14498170209452599</v>
      </c>
      <c r="C170" s="1">
        <v>0.40013107331168601</v>
      </c>
      <c r="D170" s="1">
        <v>0.96530007409236895</v>
      </c>
      <c r="E170" s="1">
        <v>0.10177894429862901</v>
      </c>
      <c r="F170" s="1">
        <v>0.34932648135170902</v>
      </c>
      <c r="G170" s="4">
        <v>0.90531552177072305</v>
      </c>
      <c r="H170" s="1">
        <v>0.200199588906432</v>
      </c>
      <c r="I170">
        <f>16/42</f>
        <v>0.38095238095238093</v>
      </c>
    </row>
    <row r="171" spans="1:9" ht="16.350000000000001" customHeight="1" x14ac:dyDescent="0.25">
      <c r="A171" s="2" t="s">
        <v>169</v>
      </c>
      <c r="B171" s="1">
        <v>0.19364417817139901</v>
      </c>
      <c r="C171" s="1">
        <v>0.70282994988103098</v>
      </c>
      <c r="D171" s="1">
        <v>0.97310761363135401</v>
      </c>
      <c r="E171" s="1">
        <v>0.12603471295060101</v>
      </c>
      <c r="F171" s="1">
        <v>0.35087262307892703</v>
      </c>
      <c r="G171" s="5">
        <v>0</v>
      </c>
      <c r="H171" s="1">
        <v>0.226497240925429</v>
      </c>
      <c r="I171">
        <f>22/81</f>
        <v>0.27160493827160492</v>
      </c>
    </row>
    <row r="172" spans="1:9" ht="14.85" customHeight="1" x14ac:dyDescent="0.25">
      <c r="A172" s="2" t="s">
        <v>161</v>
      </c>
      <c r="B172" s="1">
        <v>0.122851511481561</v>
      </c>
      <c r="C172" s="1">
        <v>0.33130290577419003</v>
      </c>
      <c r="D172" s="1">
        <v>0.99489059202488095</v>
      </c>
      <c r="E172" s="1">
        <v>0.16908532679522001</v>
      </c>
      <c r="F172" s="1">
        <v>0.32367789888627702</v>
      </c>
      <c r="G172" s="4">
        <v>0.85521552227517705</v>
      </c>
      <c r="H172" s="1">
        <v>0.32187212406717303</v>
      </c>
      <c r="I172">
        <f>27/132</f>
        <v>0.20454545454545456</v>
      </c>
    </row>
    <row r="173" spans="1:9" ht="16.350000000000001" customHeight="1" x14ac:dyDescent="0.25">
      <c r="A173" s="2" t="s">
        <v>170</v>
      </c>
      <c r="B173" s="1">
        <v>0.135536522767252</v>
      </c>
      <c r="C173" s="1">
        <v>0.29330158114806298</v>
      </c>
      <c r="D173" s="1">
        <v>0.98420183918887105</v>
      </c>
      <c r="E173" s="1">
        <v>0.18015986882557899</v>
      </c>
      <c r="F173" s="1">
        <v>0.43859042016322097</v>
      </c>
      <c r="G173" s="4">
        <v>0.87631445477599301</v>
      </c>
      <c r="H173" s="1">
        <v>0.44720737684490303</v>
      </c>
      <c r="I173">
        <f>47/221</f>
        <v>0.21266968325791855</v>
      </c>
    </row>
    <row r="174" spans="1:9" ht="16.350000000000001" customHeight="1" x14ac:dyDescent="0.25">
      <c r="A174" s="2" t="s">
        <v>171</v>
      </c>
      <c r="B174" s="1">
        <v>9.9943196594533198E-2</v>
      </c>
      <c r="C174" s="1">
        <v>8.6930781316582995E-2</v>
      </c>
      <c r="D174" s="1">
        <v>0.84090169094184797</v>
      </c>
      <c r="E174" s="1">
        <v>0.113010324294221</v>
      </c>
      <c r="F174" s="1">
        <v>0.36314143363582901</v>
      </c>
      <c r="G174" s="4">
        <v>0.87797988177952901</v>
      </c>
      <c r="H174" s="1">
        <v>0.51195607269604504</v>
      </c>
      <c r="I174">
        <f>13/54</f>
        <v>0.24074074074074073</v>
      </c>
    </row>
    <row r="175" spans="1:9" ht="16.350000000000001" customHeight="1" x14ac:dyDescent="0.25">
      <c r="A175" s="2" t="s">
        <v>172</v>
      </c>
      <c r="B175" s="1">
        <v>0.15223948434013701</v>
      </c>
      <c r="C175" s="1">
        <v>0.69080840329510096</v>
      </c>
      <c r="D175" s="1">
        <v>0.99840867273360201</v>
      </c>
      <c r="E175" s="1">
        <v>0.22052896725440799</v>
      </c>
      <c r="F175" s="1">
        <v>0.42496487893562501</v>
      </c>
      <c r="G175" s="4">
        <v>0.92677085647976698</v>
      </c>
      <c r="H175" s="1">
        <v>0.26587442355445201</v>
      </c>
      <c r="I175">
        <f>15/49</f>
        <v>0.30612244897959184</v>
      </c>
    </row>
    <row r="176" spans="1:9" ht="16.350000000000001" customHeight="1" x14ac:dyDescent="0.25">
      <c r="A176" s="2" t="s">
        <v>173</v>
      </c>
      <c r="B176" s="1">
        <v>0.20403530895334199</v>
      </c>
      <c r="C176" s="1">
        <v>0.56222420747719204</v>
      </c>
      <c r="D176" s="1">
        <v>0.97611919515421597</v>
      </c>
      <c r="E176" s="1">
        <v>0.198868506771816</v>
      </c>
      <c r="F176" s="1">
        <v>0.35645229087851998</v>
      </c>
      <c r="G176" s="4">
        <v>0.91957705863505301</v>
      </c>
      <c r="H176" s="1">
        <v>0.412138931752348</v>
      </c>
      <c r="I176">
        <f>16/99</f>
        <v>0.16161616161616163</v>
      </c>
    </row>
    <row r="177" spans="1:9" ht="16.350000000000001" customHeight="1" x14ac:dyDescent="0.25">
      <c r="A177" s="2" t="s">
        <v>175</v>
      </c>
      <c r="B177" s="1">
        <v>0.15675497842200001</v>
      </c>
      <c r="C177" s="1">
        <v>0.36512637871822401</v>
      </c>
      <c r="D177" s="1">
        <v>0.84683218418015604</v>
      </c>
      <c r="E177" s="1">
        <v>0.41323581455703701</v>
      </c>
      <c r="F177" s="1">
        <v>0.29880208232539202</v>
      </c>
      <c r="G177" s="4">
        <v>3.2389478448926201E-2</v>
      </c>
      <c r="H177" s="1">
        <v>0.149292242836117</v>
      </c>
      <c r="I177">
        <f>17/56</f>
        <v>0.30357142857142855</v>
      </c>
    </row>
    <row r="178" spans="1:9" ht="16.350000000000001" customHeight="1" x14ac:dyDescent="0.25">
      <c r="A178" s="2" t="s">
        <v>176</v>
      </c>
      <c r="B178" s="1">
        <v>0.187420178799489</v>
      </c>
      <c r="C178" s="1">
        <v>0.49986395298215103</v>
      </c>
      <c r="D178" s="1">
        <v>0.90926187118006596</v>
      </c>
      <c r="E178" s="1">
        <v>0.18950116806376299</v>
      </c>
      <c r="F178" s="1">
        <v>0.246081504702194</v>
      </c>
      <c r="G178" s="4">
        <v>0.142070275403609</v>
      </c>
      <c r="H178" s="1">
        <v>9.4307792773182395E-2</v>
      </c>
      <c r="I178">
        <v>0</v>
      </c>
    </row>
    <row r="179" spans="1:9" ht="14.85" customHeight="1" x14ac:dyDescent="0.25">
      <c r="A179" s="2" t="s">
        <v>177</v>
      </c>
      <c r="B179" s="1">
        <v>0.14198954489544899</v>
      </c>
      <c r="C179" s="1">
        <v>0.40602050461717398</v>
      </c>
      <c r="D179" s="1">
        <v>0.95204678362573103</v>
      </c>
      <c r="E179" s="1">
        <v>2.2895733816504699E-2</v>
      </c>
      <c r="F179" s="1">
        <v>0.26741236162361598</v>
      </c>
      <c r="G179" s="5">
        <v>0</v>
      </c>
      <c r="H179" s="1">
        <v>0.121718897695048</v>
      </c>
      <c r="I179">
        <f>22/72</f>
        <v>0.30555555555555558</v>
      </c>
    </row>
    <row r="180" spans="1:9" ht="16.350000000000001" customHeight="1" x14ac:dyDescent="0.25">
      <c r="A180" s="2" t="s">
        <v>178</v>
      </c>
      <c r="B180" s="1">
        <v>0.17342371646412899</v>
      </c>
      <c r="C180" s="1">
        <v>0.401516173746642</v>
      </c>
      <c r="D180" s="1">
        <v>0.96806535462309695</v>
      </c>
      <c r="E180" s="1">
        <v>0.12751847407313799</v>
      </c>
      <c r="F180" s="1">
        <v>0.26273127065497398</v>
      </c>
      <c r="G180" s="4">
        <v>0.14092000800587101</v>
      </c>
      <c r="H180" s="1">
        <v>9.7079280185473696E-2</v>
      </c>
      <c r="I180">
        <f>19/72</f>
        <v>0.2638888888888889</v>
      </c>
    </row>
    <row r="181" spans="1:9" ht="16.350000000000001" customHeight="1" x14ac:dyDescent="0.25">
      <c r="A181" s="2" t="s">
        <v>179</v>
      </c>
      <c r="B181" s="1">
        <v>0.13852086217124801</v>
      </c>
      <c r="C181" s="1">
        <v>0.344102992603596</v>
      </c>
      <c r="D181" s="1">
        <v>0.93960674157303403</v>
      </c>
      <c r="E181" s="1">
        <v>8.5886530679659803E-2</v>
      </c>
      <c r="F181" s="1">
        <v>0.32132028211719699</v>
      </c>
      <c r="G181" s="4">
        <v>3.3885478853106901E-2</v>
      </c>
      <c r="H181" s="1">
        <v>0.18282115557206099</v>
      </c>
      <c r="I181">
        <f>20/90</f>
        <v>0.22222222222222221</v>
      </c>
    </row>
    <row r="182" spans="1:9" ht="16.350000000000001" customHeight="1" x14ac:dyDescent="0.25">
      <c r="A182" s="2" t="s">
        <v>174</v>
      </c>
      <c r="B182" s="1">
        <v>0.142749473720686</v>
      </c>
      <c r="C182" s="1">
        <v>0.28455032076165598</v>
      </c>
      <c r="D182" s="1">
        <v>0.86164664518019296</v>
      </c>
      <c r="E182" s="1">
        <v>8.2000805005671598E-2</v>
      </c>
      <c r="F182" s="1">
        <v>0.291285854131834</v>
      </c>
      <c r="G182" s="4">
        <v>3.1679793753618603E-2</v>
      </c>
      <c r="H182" s="1">
        <v>0.176545580844196</v>
      </c>
      <c r="I182">
        <f>25/81</f>
        <v>0.30864197530864196</v>
      </c>
    </row>
    <row r="183" spans="1:9" ht="16.350000000000001" customHeight="1" x14ac:dyDescent="0.25">
      <c r="A183" s="2" t="s">
        <v>180</v>
      </c>
      <c r="B183" s="1">
        <v>0.14724328863463401</v>
      </c>
      <c r="C183" s="1">
        <v>0.33205080774448098</v>
      </c>
      <c r="D183" s="1">
        <v>0.94801279122887205</v>
      </c>
      <c r="E183" s="1">
        <v>0.33761467889908298</v>
      </c>
      <c r="F183" s="1">
        <v>0.305088303986144</v>
      </c>
      <c r="G183" s="4">
        <v>3.0692338655574899E-2</v>
      </c>
      <c r="H183" s="1">
        <v>0.14571463805647999</v>
      </c>
      <c r="I183">
        <f>16/56</f>
        <v>0.2857142857142857</v>
      </c>
    </row>
    <row r="184" spans="1:9" ht="16.350000000000001" customHeight="1" x14ac:dyDescent="0.25">
      <c r="A184" s="2" t="s">
        <v>181</v>
      </c>
      <c r="B184" s="1">
        <v>0.15936601176562601</v>
      </c>
      <c r="C184" s="1">
        <v>0.207248008878444</v>
      </c>
      <c r="D184" s="1">
        <v>0.90183023405877905</v>
      </c>
      <c r="E184" s="1">
        <v>0.12088860131564801</v>
      </c>
      <c r="F184" s="1">
        <v>0.29871134244575598</v>
      </c>
      <c r="G184" s="4">
        <v>4.43469622386677E-2</v>
      </c>
      <c r="H184" s="1">
        <v>0.186014819166993</v>
      </c>
      <c r="I184">
        <f>24/132</f>
        <v>0.18181818181818182</v>
      </c>
    </row>
    <row r="185" spans="1:9" ht="16.350000000000001" customHeight="1" x14ac:dyDescent="0.25">
      <c r="A185" s="2" t="s">
        <v>182</v>
      </c>
      <c r="B185" s="1">
        <v>9.6004278985487496E-2</v>
      </c>
      <c r="C185" s="1">
        <v>8.9494808255003999E-2</v>
      </c>
      <c r="D185" s="1">
        <v>0.70262308616031199</v>
      </c>
      <c r="E185" s="1">
        <v>9.1421867244257896E-2</v>
      </c>
      <c r="F185" s="1">
        <v>0.335065303649691</v>
      </c>
      <c r="G185" s="4">
        <v>6.5614397794741305E-2</v>
      </c>
      <c r="H185" s="1">
        <v>0.17933659597607399</v>
      </c>
      <c r="I185">
        <f>24/132</f>
        <v>0.18181818181818182</v>
      </c>
    </row>
    <row r="186" spans="1:9" ht="14.85" customHeight="1" x14ac:dyDescent="0.25">
      <c r="A186" s="2" t="s">
        <v>183</v>
      </c>
      <c r="B186" s="1">
        <v>0.14024343682707399</v>
      </c>
      <c r="C186" s="1">
        <v>0.44277603251001502</v>
      </c>
      <c r="D186" s="1">
        <v>0.91632502890780998</v>
      </c>
      <c r="E186" s="1">
        <v>0.18052022647082999</v>
      </c>
      <c r="F186" s="1">
        <v>0.346630217321584</v>
      </c>
      <c r="G186" s="4">
        <v>9.9342432236112693E-2</v>
      </c>
      <c r="H186" s="1">
        <v>0.23611551430959399</v>
      </c>
      <c r="I186">
        <f>21/99</f>
        <v>0.21212121212121213</v>
      </c>
    </row>
    <row r="187" spans="1:9" ht="16.350000000000001" customHeight="1" x14ac:dyDescent="0.25">
      <c r="A187" s="2" t="s">
        <v>185</v>
      </c>
      <c r="B187" s="1">
        <v>0.13442678390260401</v>
      </c>
      <c r="C187" s="1">
        <v>0.18059652572926899</v>
      </c>
      <c r="D187" s="1">
        <v>0.68949506071528699</v>
      </c>
      <c r="E187" s="1">
        <v>9.7391304347826099E-2</v>
      </c>
      <c r="F187" s="1">
        <v>0.39178221170104799</v>
      </c>
      <c r="G187" s="4">
        <v>0.68529581807670104</v>
      </c>
      <c r="H187" s="1">
        <v>0.31448705342510602</v>
      </c>
      <c r="I187">
        <f>10/35</f>
        <v>0.2857142857142857</v>
      </c>
    </row>
    <row r="188" spans="1:9" ht="16.350000000000001" customHeight="1" x14ac:dyDescent="0.25">
      <c r="A188" s="2" t="s">
        <v>186</v>
      </c>
      <c r="B188" s="1">
        <v>7.6796754250386401E-2</v>
      </c>
      <c r="C188" s="1">
        <v>0.25192611157523398</v>
      </c>
      <c r="D188" s="1">
        <v>0.98214285714285698</v>
      </c>
      <c r="E188" s="1">
        <v>0.19441340782122901</v>
      </c>
      <c r="F188" s="1">
        <v>0.366885625965997</v>
      </c>
      <c r="G188" s="4">
        <v>0.31003141831238801</v>
      </c>
      <c r="H188" s="1">
        <v>0.29750301680126201</v>
      </c>
      <c r="I188">
        <f>4/20</f>
        <v>0.2</v>
      </c>
    </row>
    <row r="189" spans="1:9" ht="16.350000000000001" customHeight="1" x14ac:dyDescent="0.25">
      <c r="A189" s="2" t="s">
        <v>184</v>
      </c>
      <c r="B189" s="1">
        <v>7.9074791545273901E-2</v>
      </c>
      <c r="C189" s="1">
        <v>4.2025309844857202E-2</v>
      </c>
      <c r="D189" s="1">
        <v>0.81597222222222199</v>
      </c>
      <c r="E189" s="1">
        <v>7.52835777761722E-2</v>
      </c>
      <c r="F189" s="1">
        <v>0.38736289011786601</v>
      </c>
      <c r="G189" s="4">
        <v>0.39954420199301499</v>
      </c>
      <c r="H189" s="1">
        <v>0.40201982615394199</v>
      </c>
      <c r="I189">
        <v>0</v>
      </c>
    </row>
    <row r="190" spans="1:9" ht="16.350000000000001" customHeight="1" x14ac:dyDescent="0.25">
      <c r="A190" s="2" t="s">
        <v>187</v>
      </c>
      <c r="B190" s="1">
        <v>0.112635501355014</v>
      </c>
      <c r="C190" s="1">
        <v>0.19297669839186099</v>
      </c>
      <c r="D190" s="1">
        <v>0.97728194726166295</v>
      </c>
      <c r="E190" s="1">
        <v>0.13987341772151901</v>
      </c>
      <c r="F190" s="1">
        <v>0.37991192411924102</v>
      </c>
      <c r="G190" s="4">
        <v>0.47430529120670001</v>
      </c>
      <c r="H190" s="1">
        <v>0.21086314407614001</v>
      </c>
      <c r="I190">
        <f>7/35</f>
        <v>0.2</v>
      </c>
    </row>
    <row r="191" spans="1:9" ht="16.350000000000001" customHeight="1" x14ac:dyDescent="0.25">
      <c r="A191" s="2" t="s">
        <v>189</v>
      </c>
      <c r="B191" s="1">
        <v>0.10482370102107499</v>
      </c>
      <c r="C191" s="1">
        <v>0.16721280334330599</v>
      </c>
      <c r="D191" s="1">
        <v>0.76545484224517901</v>
      </c>
      <c r="E191" s="1">
        <v>0.87198391420911503</v>
      </c>
      <c r="F191" s="1">
        <v>0.35948895930788199</v>
      </c>
      <c r="G191" s="4">
        <v>2.2806147744174499E-2</v>
      </c>
      <c r="H191" s="1">
        <v>0.176520871919077</v>
      </c>
      <c r="I191">
        <v>0</v>
      </c>
    </row>
    <row r="192" spans="1:9" ht="16.350000000000001" customHeight="1" x14ac:dyDescent="0.25">
      <c r="A192" s="2" t="s">
        <v>188</v>
      </c>
      <c r="B192" s="1">
        <v>9.8204433061318999E-2</v>
      </c>
      <c r="C192" s="1">
        <v>4.7005072211251803E-2</v>
      </c>
      <c r="D192" s="1">
        <v>0.83937823834196901</v>
      </c>
      <c r="E192" s="1">
        <v>0.31107313930362201</v>
      </c>
      <c r="F192" s="1">
        <v>0.36973965641731299</v>
      </c>
      <c r="G192" s="4">
        <v>1.8718840336838599E-2</v>
      </c>
      <c r="H192" s="1">
        <v>0.14009240975206799</v>
      </c>
      <c r="I192">
        <v>0</v>
      </c>
    </row>
    <row r="193" spans="1:9" ht="14.85" customHeight="1" x14ac:dyDescent="0.25">
      <c r="A193" s="2" t="s">
        <v>190</v>
      </c>
      <c r="B193" s="1">
        <v>0.119390902925154</v>
      </c>
      <c r="C193" s="1">
        <v>6.3201212021947395E-2</v>
      </c>
      <c r="D193" s="1">
        <v>0.836193895870736</v>
      </c>
      <c r="E193" s="1">
        <v>0.43394486954918399</v>
      </c>
      <c r="F193" s="1">
        <v>0.39258756864375299</v>
      </c>
      <c r="G193" s="4">
        <v>2.8826317256760499E-2</v>
      </c>
      <c r="H193" s="1">
        <v>0.19805912701662401</v>
      </c>
      <c r="I193">
        <v>0</v>
      </c>
    </row>
    <row r="194" spans="1:9" ht="16.350000000000001" customHeight="1" x14ac:dyDescent="0.25">
      <c r="A194" s="2" t="s">
        <v>192</v>
      </c>
      <c r="B194" s="1">
        <v>0.259319395017794</v>
      </c>
      <c r="C194" s="1">
        <v>0.57616981591111804</v>
      </c>
      <c r="D194" s="1">
        <v>0.80807239084217397</v>
      </c>
      <c r="E194" s="1">
        <v>0.15911643579183801</v>
      </c>
      <c r="F194" s="1">
        <v>0.25707295373665501</v>
      </c>
      <c r="G194" s="4">
        <v>0.60420662319396501</v>
      </c>
      <c r="H194" s="1">
        <v>0.214662233395507</v>
      </c>
      <c r="I194">
        <f>11/45</f>
        <v>0.24444444444444444</v>
      </c>
    </row>
    <row r="195" spans="1:9" ht="16.350000000000001" customHeight="1" x14ac:dyDescent="0.25">
      <c r="A195" s="2" t="s">
        <v>191</v>
      </c>
      <c r="B195" s="1">
        <v>0.113678373382625</v>
      </c>
      <c r="C195" s="1">
        <v>0.10867120634722301</v>
      </c>
      <c r="D195" s="1">
        <v>0.96735423095663498</v>
      </c>
      <c r="E195" s="1">
        <v>5.9371124738817997E-2</v>
      </c>
      <c r="F195" s="1">
        <v>0.37922210565463799</v>
      </c>
      <c r="G195" s="4">
        <v>9.4802160067252797E-2</v>
      </c>
      <c r="H195" s="1">
        <v>0.25229847358447299</v>
      </c>
      <c r="I195">
        <f>44/195</f>
        <v>0.22564102564102564</v>
      </c>
    </row>
    <row r="196" spans="1:9" ht="16.350000000000001" customHeight="1" x14ac:dyDescent="0.25">
      <c r="A196" s="2" t="s">
        <v>193</v>
      </c>
      <c r="B196" s="1">
        <v>0.15686867967526</v>
      </c>
      <c r="C196" s="1">
        <v>0.323406591578352</v>
      </c>
      <c r="D196" s="1">
        <v>0.94971567311992799</v>
      </c>
      <c r="E196" s="1">
        <v>0.205212702216896</v>
      </c>
      <c r="F196" s="1">
        <v>0.34291767554479402</v>
      </c>
      <c r="G196" s="4">
        <v>0.203159638765081</v>
      </c>
      <c r="H196" s="1">
        <v>0.27850333571796998</v>
      </c>
      <c r="I196">
        <f>22/99</f>
        <v>0.22222222222222221</v>
      </c>
    </row>
    <row r="197" spans="1:9" ht="16.350000000000001" customHeight="1" x14ac:dyDescent="0.25">
      <c r="A197" s="2" t="s">
        <v>194</v>
      </c>
      <c r="B197" s="1">
        <v>0.26088588588588602</v>
      </c>
      <c r="C197" s="1">
        <v>0.57027972027971996</v>
      </c>
      <c r="D197" s="1">
        <v>0.99563953488372103</v>
      </c>
      <c r="E197" s="1">
        <v>0.13507242014667101</v>
      </c>
      <c r="F197" s="1">
        <v>0.29166666666666702</v>
      </c>
      <c r="G197" s="4">
        <v>0.68045501551189203</v>
      </c>
      <c r="H197" s="1">
        <v>8.5664335664335706E-2</v>
      </c>
      <c r="I197">
        <f>18/40</f>
        <v>0.45</v>
      </c>
    </row>
    <row r="198" spans="1:9" ht="16.350000000000001" customHeight="1" x14ac:dyDescent="0.25">
      <c r="E198" s="3"/>
      <c r="G198" s="4">
        <v>0.25803802841571299</v>
      </c>
    </row>
    <row r="199" spans="1:9" ht="16.350000000000001" customHeight="1" x14ac:dyDescent="0.25">
      <c r="C199" s="2"/>
      <c r="E199" s="3"/>
    </row>
    <row r="200" spans="1:9" ht="14.85" customHeight="1" x14ac:dyDescent="0.25">
      <c r="C200" s="2"/>
      <c r="E200" s="3"/>
    </row>
    <row r="201" spans="1:9" ht="16.350000000000001" customHeight="1" x14ac:dyDescent="0.25">
      <c r="C201" s="2"/>
      <c r="E201" s="3"/>
    </row>
    <row r="202" spans="1:9" ht="16.350000000000001" customHeight="1" x14ac:dyDescent="0.25">
      <c r="C202" s="2"/>
      <c r="E202" s="3"/>
    </row>
    <row r="203" spans="1:9" ht="16.350000000000001" customHeight="1" x14ac:dyDescent="0.25">
      <c r="C203" s="2"/>
      <c r="E203" s="2"/>
    </row>
    <row r="204" spans="1:9" ht="16.350000000000001" customHeight="1" x14ac:dyDescent="0.25">
      <c r="C204" s="2"/>
      <c r="E204" s="2"/>
    </row>
    <row r="205" spans="1:9" ht="16.350000000000001" customHeight="1" x14ac:dyDescent="0.25">
      <c r="C205" s="2"/>
      <c r="E205" s="2"/>
    </row>
    <row r="206" spans="1:9" ht="16.350000000000001" customHeight="1" x14ac:dyDescent="0.25">
      <c r="C206" s="2"/>
      <c r="E206" s="2"/>
    </row>
    <row r="207" spans="1:9" ht="14.85" customHeight="1" x14ac:dyDescent="0.25">
      <c r="C207" s="2"/>
      <c r="E207" s="2"/>
    </row>
    <row r="208" spans="1:9" ht="16.350000000000001" customHeight="1" x14ac:dyDescent="0.25">
      <c r="C208" s="2"/>
      <c r="E208" s="2"/>
    </row>
    <row r="209" spans="3:5" ht="16.350000000000001" customHeight="1" x14ac:dyDescent="0.25">
      <c r="C209" s="2"/>
      <c r="E209" s="2"/>
    </row>
    <row r="210" spans="3:5" ht="16.350000000000001" customHeight="1" x14ac:dyDescent="0.25">
      <c r="C210" s="2"/>
      <c r="E210" s="2"/>
    </row>
    <row r="211" spans="3:5" ht="16.350000000000001" customHeight="1" x14ac:dyDescent="0.25">
      <c r="C211" s="2"/>
      <c r="E211" s="2"/>
    </row>
    <row r="212" spans="3:5" ht="16.350000000000001" customHeight="1" x14ac:dyDescent="0.25">
      <c r="C212" s="2"/>
      <c r="E212" s="2"/>
    </row>
    <row r="213" spans="3:5" ht="16.350000000000001" customHeight="1" x14ac:dyDescent="0.25">
      <c r="C213" s="2"/>
      <c r="E213" s="2"/>
    </row>
    <row r="214" spans="3:5" ht="14.85" customHeight="1" x14ac:dyDescent="0.25">
      <c r="C214" s="2"/>
      <c r="E214" s="2"/>
    </row>
    <row r="215" spans="3:5" ht="16.350000000000001" customHeight="1" x14ac:dyDescent="0.25">
      <c r="C215" s="2"/>
      <c r="E215" s="2"/>
    </row>
    <row r="216" spans="3:5" ht="16.350000000000001" customHeight="1" x14ac:dyDescent="0.25">
      <c r="C216" s="2"/>
      <c r="E216" s="2"/>
    </row>
    <row r="217" spans="3:5" ht="16.350000000000001" customHeight="1" x14ac:dyDescent="0.25">
      <c r="C217" s="2"/>
      <c r="E217" s="2"/>
    </row>
    <row r="218" spans="3:5" ht="16.350000000000001" customHeight="1" x14ac:dyDescent="0.25">
      <c r="C218" s="2"/>
      <c r="E218" s="2"/>
    </row>
    <row r="219" spans="3:5" ht="16.350000000000001" customHeight="1" x14ac:dyDescent="0.25">
      <c r="C219" s="2"/>
      <c r="E219" s="2"/>
    </row>
    <row r="220" spans="3:5" ht="16.350000000000001" customHeight="1" x14ac:dyDescent="0.25">
      <c r="C220" s="2"/>
      <c r="E220" s="2"/>
    </row>
    <row r="221" spans="3:5" ht="14.85" customHeight="1" x14ac:dyDescent="0.25">
      <c r="C221" s="2"/>
      <c r="E221" s="2"/>
    </row>
    <row r="222" spans="3:5" ht="16.350000000000001" customHeight="1" x14ac:dyDescent="0.25">
      <c r="C222" s="2"/>
      <c r="E222" s="2"/>
    </row>
    <row r="223" spans="3:5" ht="16.350000000000001" customHeight="1" x14ac:dyDescent="0.25">
      <c r="C223" s="2"/>
      <c r="E223" s="2"/>
    </row>
    <row r="224" spans="3:5" ht="16.350000000000001" customHeight="1" x14ac:dyDescent="0.25">
      <c r="C224" s="2"/>
      <c r="E224" s="2"/>
    </row>
    <row r="225" spans="3:5" ht="16.350000000000001" customHeight="1" x14ac:dyDescent="0.25">
      <c r="C225" s="2"/>
      <c r="E225" s="2"/>
    </row>
    <row r="226" spans="3:5" ht="16.350000000000001" customHeight="1" x14ac:dyDescent="0.25">
      <c r="C226" s="2"/>
      <c r="E226" s="2"/>
    </row>
    <row r="227" spans="3:5" ht="16.350000000000001" customHeight="1" x14ac:dyDescent="0.25">
      <c r="C227" s="2"/>
      <c r="E227" s="2"/>
    </row>
    <row r="228" spans="3:5" ht="14.85" customHeight="1" x14ac:dyDescent="0.25">
      <c r="C228" s="2"/>
      <c r="E228" s="2"/>
    </row>
    <row r="229" spans="3:5" ht="16.350000000000001" customHeight="1" x14ac:dyDescent="0.25">
      <c r="C229" s="2"/>
      <c r="E229" s="2"/>
    </row>
    <row r="230" spans="3:5" ht="16.350000000000001" customHeight="1" x14ac:dyDescent="0.25">
      <c r="C230" s="2"/>
      <c r="E230" s="2"/>
    </row>
    <row r="231" spans="3:5" ht="16.350000000000001" customHeight="1" x14ac:dyDescent="0.25">
      <c r="C231" s="2"/>
      <c r="E231" s="2"/>
    </row>
    <row r="232" spans="3:5" ht="16.350000000000001" customHeight="1" x14ac:dyDescent="0.25">
      <c r="C232" s="2"/>
      <c r="E232" s="2"/>
    </row>
    <row r="233" spans="3:5" ht="16.350000000000001" customHeight="1" x14ac:dyDescent="0.25">
      <c r="C233" s="2"/>
      <c r="E233" s="2"/>
    </row>
    <row r="234" spans="3:5" ht="16.350000000000001" customHeight="1" x14ac:dyDescent="0.25">
      <c r="C234" s="2"/>
      <c r="E234" s="2"/>
    </row>
    <row r="235" spans="3:5" ht="14.85" customHeight="1" x14ac:dyDescent="0.25">
      <c r="C235" s="2"/>
      <c r="E235" s="2"/>
    </row>
    <row r="236" spans="3:5" ht="16.350000000000001" customHeight="1" x14ac:dyDescent="0.25">
      <c r="C236" s="2"/>
      <c r="E236" s="2"/>
    </row>
    <row r="237" spans="3:5" ht="16.350000000000001" customHeight="1" x14ac:dyDescent="0.25">
      <c r="C237" s="2"/>
      <c r="E237" s="2"/>
    </row>
    <row r="238" spans="3:5" ht="16.350000000000001" customHeight="1" x14ac:dyDescent="0.25">
      <c r="C238" s="2"/>
      <c r="E238" s="2"/>
    </row>
    <row r="239" spans="3:5" ht="16.350000000000001" customHeight="1" x14ac:dyDescent="0.25">
      <c r="C239" s="2"/>
      <c r="E239" s="2"/>
    </row>
    <row r="240" spans="3:5" ht="16.350000000000001" customHeight="1" x14ac:dyDescent="0.25">
      <c r="C240" s="2"/>
      <c r="E240" s="2"/>
    </row>
    <row r="241" spans="3:5" ht="16.350000000000001" customHeight="1" x14ac:dyDescent="0.25">
      <c r="C241" s="2"/>
      <c r="E241" s="2"/>
    </row>
    <row r="242" spans="3:5" ht="14.85" customHeight="1" x14ac:dyDescent="0.25">
      <c r="C242" s="2"/>
      <c r="E242" s="2"/>
    </row>
    <row r="243" spans="3:5" ht="16.350000000000001" customHeight="1" x14ac:dyDescent="0.25">
      <c r="C243" s="2"/>
      <c r="E243" s="2"/>
    </row>
    <row r="244" spans="3:5" ht="16.350000000000001" customHeight="1" x14ac:dyDescent="0.25">
      <c r="C244" s="2"/>
      <c r="E244" s="2"/>
    </row>
    <row r="245" spans="3:5" ht="16.350000000000001" customHeight="1" x14ac:dyDescent="0.25">
      <c r="C245" s="2"/>
      <c r="E245" s="2"/>
    </row>
    <row r="246" spans="3:5" ht="16.350000000000001" customHeight="1" x14ac:dyDescent="0.25">
      <c r="C246" s="2"/>
      <c r="E246" s="2"/>
    </row>
    <row r="247" spans="3:5" ht="16.350000000000001" customHeight="1" x14ac:dyDescent="0.25">
      <c r="C247" s="2"/>
      <c r="E247" s="2"/>
    </row>
    <row r="248" spans="3:5" ht="16.350000000000001" customHeight="1" x14ac:dyDescent="0.25">
      <c r="C248" s="2"/>
      <c r="E248" s="2"/>
    </row>
    <row r="249" spans="3:5" ht="14.85" customHeight="1" x14ac:dyDescent="0.25">
      <c r="C249" s="2"/>
      <c r="E249" s="2"/>
    </row>
    <row r="250" spans="3:5" ht="16.350000000000001" customHeight="1" x14ac:dyDescent="0.25">
      <c r="C250" s="2"/>
      <c r="E250" s="2"/>
    </row>
    <row r="251" spans="3:5" ht="16.350000000000001" customHeight="1" x14ac:dyDescent="0.25">
      <c r="C251" s="2"/>
      <c r="E251" s="2"/>
    </row>
    <row r="252" spans="3:5" ht="16.350000000000001" customHeight="1" x14ac:dyDescent="0.25">
      <c r="C252" s="2"/>
      <c r="E252" s="2"/>
    </row>
    <row r="253" spans="3:5" ht="16.350000000000001" customHeight="1" x14ac:dyDescent="0.25">
      <c r="C253" s="2"/>
      <c r="E253" s="2"/>
    </row>
    <row r="254" spans="3:5" ht="16.350000000000001" customHeight="1" x14ac:dyDescent="0.25">
      <c r="C254" s="2"/>
      <c r="E254" s="2"/>
    </row>
    <row r="255" spans="3:5" ht="16.350000000000001" customHeight="1" x14ac:dyDescent="0.25">
      <c r="C255" s="2"/>
      <c r="E255" s="2"/>
    </row>
    <row r="256" spans="3:5" ht="14.85" customHeight="1" x14ac:dyDescent="0.25">
      <c r="C256" s="2"/>
      <c r="E256" s="2"/>
    </row>
    <row r="257" spans="3:5" ht="16.350000000000001" customHeight="1" x14ac:dyDescent="0.25">
      <c r="C257" s="2"/>
      <c r="E257" s="2"/>
    </row>
    <row r="258" spans="3:5" ht="16.350000000000001" customHeight="1" x14ac:dyDescent="0.25">
      <c r="C258" s="2"/>
      <c r="E258" s="2"/>
    </row>
    <row r="259" spans="3:5" ht="16.350000000000001" customHeight="1" x14ac:dyDescent="0.25">
      <c r="C259" s="2"/>
      <c r="E259" s="2"/>
    </row>
    <row r="260" spans="3:5" ht="16.350000000000001" customHeight="1" x14ac:dyDescent="0.25">
      <c r="C260" s="2"/>
      <c r="E260" s="2"/>
    </row>
    <row r="261" spans="3:5" ht="16.350000000000001" customHeight="1" x14ac:dyDescent="0.25">
      <c r="C261" s="2"/>
      <c r="E261" s="2"/>
    </row>
    <row r="262" spans="3:5" ht="16.350000000000001" customHeight="1" x14ac:dyDescent="0.25">
      <c r="C262" s="2"/>
      <c r="E262" s="2"/>
    </row>
    <row r="263" spans="3:5" ht="14.85" customHeight="1" x14ac:dyDescent="0.25">
      <c r="C263" s="2"/>
      <c r="E263" s="2"/>
    </row>
    <row r="264" spans="3:5" ht="16.350000000000001" customHeight="1" x14ac:dyDescent="0.25">
      <c r="C264" s="2"/>
      <c r="E264" s="2"/>
    </row>
    <row r="265" spans="3:5" ht="16.350000000000001" customHeight="1" x14ac:dyDescent="0.25">
      <c r="C265" s="2"/>
      <c r="E265" s="2"/>
    </row>
    <row r="266" spans="3:5" ht="16.350000000000001" customHeight="1" x14ac:dyDescent="0.25">
      <c r="C266" s="2"/>
      <c r="E266" s="2"/>
    </row>
    <row r="267" spans="3:5" ht="16.350000000000001" customHeight="1" x14ac:dyDescent="0.25">
      <c r="C267" s="2"/>
      <c r="E267" s="2"/>
    </row>
    <row r="268" spans="3:5" ht="16.350000000000001" customHeight="1" x14ac:dyDescent="0.25">
      <c r="C268" s="2"/>
      <c r="E268" s="2"/>
    </row>
    <row r="269" spans="3:5" ht="16.350000000000001" customHeight="1" x14ac:dyDescent="0.25">
      <c r="C269" s="2"/>
      <c r="E269" s="2"/>
    </row>
    <row r="270" spans="3:5" ht="14.85" customHeight="1" x14ac:dyDescent="0.25">
      <c r="C270" s="2"/>
      <c r="E270" s="2"/>
    </row>
    <row r="271" spans="3:5" ht="16.350000000000001" customHeight="1" x14ac:dyDescent="0.25">
      <c r="C271" s="2"/>
      <c r="E271" s="2"/>
    </row>
    <row r="272" spans="3:5" ht="16.350000000000001" customHeight="1" x14ac:dyDescent="0.25">
      <c r="C272" s="2"/>
      <c r="E272" s="2"/>
    </row>
    <row r="273" spans="3:5" ht="16.350000000000001" customHeight="1" x14ac:dyDescent="0.25">
      <c r="C273" s="2"/>
      <c r="E273" s="2"/>
    </row>
    <row r="274" spans="3:5" ht="16.350000000000001" customHeight="1" x14ac:dyDescent="0.25">
      <c r="C274" s="2"/>
      <c r="E274" s="2"/>
    </row>
    <row r="275" spans="3:5" ht="16.350000000000001" customHeight="1" x14ac:dyDescent="0.25">
      <c r="C275" s="2"/>
      <c r="E275" s="2"/>
    </row>
    <row r="276" spans="3:5" ht="16.350000000000001" customHeight="1" x14ac:dyDescent="0.25">
      <c r="C276" s="2"/>
      <c r="E276" s="2"/>
    </row>
    <row r="277" spans="3:5" ht="14.85" customHeight="1" x14ac:dyDescent="0.25">
      <c r="C277" s="2"/>
      <c r="E277" s="2"/>
    </row>
    <row r="278" spans="3:5" ht="16.350000000000001" customHeight="1" x14ac:dyDescent="0.25">
      <c r="C278" s="2"/>
      <c r="E278" s="2"/>
    </row>
    <row r="279" spans="3:5" ht="16.350000000000001" customHeight="1" x14ac:dyDescent="0.25">
      <c r="C279" s="2"/>
      <c r="E279" s="2"/>
    </row>
    <row r="280" spans="3:5" ht="16.350000000000001" customHeight="1" x14ac:dyDescent="0.25">
      <c r="C280" s="2"/>
      <c r="E280" s="2"/>
    </row>
    <row r="281" spans="3:5" ht="16.350000000000001" customHeight="1" x14ac:dyDescent="0.25">
      <c r="C281" s="2"/>
      <c r="E281" s="2"/>
    </row>
    <row r="282" spans="3:5" ht="16.350000000000001" customHeight="1" x14ac:dyDescent="0.25">
      <c r="C282" s="2"/>
      <c r="E282" s="2"/>
    </row>
    <row r="283" spans="3:5" ht="16.350000000000001" customHeight="1" x14ac:dyDescent="0.25">
      <c r="C283" s="2"/>
      <c r="E283" s="2"/>
    </row>
    <row r="284" spans="3:5" ht="14.85" customHeight="1" x14ac:dyDescent="0.25">
      <c r="C284" s="2"/>
      <c r="E284" s="2"/>
    </row>
    <row r="285" spans="3:5" ht="16.350000000000001" customHeight="1" x14ac:dyDescent="0.25">
      <c r="C285" s="2"/>
      <c r="E285" s="2"/>
    </row>
    <row r="286" spans="3:5" ht="16.350000000000001" customHeight="1" x14ac:dyDescent="0.25">
      <c r="C286" s="2"/>
      <c r="E286" s="2"/>
    </row>
    <row r="287" spans="3:5" ht="16.350000000000001" customHeight="1" x14ac:dyDescent="0.25">
      <c r="C287" s="2"/>
      <c r="E287" s="2"/>
    </row>
    <row r="288" spans="3:5" ht="16.350000000000001" customHeight="1" x14ac:dyDescent="0.25">
      <c r="C288" s="2"/>
      <c r="E288" s="2"/>
    </row>
    <row r="289" spans="3:5" ht="16.350000000000001" customHeight="1" x14ac:dyDescent="0.25">
      <c r="C289" s="2"/>
      <c r="E289" s="2"/>
    </row>
    <row r="290" spans="3:5" ht="16.350000000000001" customHeight="1" x14ac:dyDescent="0.25">
      <c r="C290" s="2"/>
      <c r="E290" s="2"/>
    </row>
    <row r="291" spans="3:5" ht="14.85" customHeight="1" x14ac:dyDescent="0.25">
      <c r="C291" s="2"/>
      <c r="E291" s="2"/>
    </row>
    <row r="292" spans="3:5" ht="16.350000000000001" customHeight="1" x14ac:dyDescent="0.25">
      <c r="C292" s="2"/>
      <c r="E292" s="2"/>
    </row>
    <row r="293" spans="3:5" ht="16.350000000000001" customHeight="1" x14ac:dyDescent="0.25">
      <c r="C293" s="2"/>
      <c r="E293" s="2"/>
    </row>
    <row r="294" spans="3:5" ht="16.350000000000001" customHeight="1" x14ac:dyDescent="0.25">
      <c r="C294" s="2"/>
      <c r="E294" s="2"/>
    </row>
    <row r="295" spans="3:5" ht="16.350000000000001" customHeight="1" x14ac:dyDescent="0.25">
      <c r="C295" s="2"/>
      <c r="E295" s="2"/>
    </row>
    <row r="296" spans="3:5" ht="16.350000000000001" customHeight="1" x14ac:dyDescent="0.25">
      <c r="C296" s="2"/>
      <c r="E296" s="2"/>
    </row>
    <row r="297" spans="3:5" ht="16.350000000000001" customHeight="1" x14ac:dyDescent="0.25">
      <c r="C297" s="2"/>
      <c r="E297" s="2"/>
    </row>
    <row r="298" spans="3:5" ht="14.85" customHeight="1" x14ac:dyDescent="0.25">
      <c r="C298" s="2"/>
      <c r="E298" s="2"/>
    </row>
    <row r="299" spans="3:5" ht="16.350000000000001" customHeight="1" x14ac:dyDescent="0.25">
      <c r="C299" s="2"/>
      <c r="E299" s="2"/>
    </row>
    <row r="300" spans="3:5" ht="16.350000000000001" customHeight="1" x14ac:dyDescent="0.25">
      <c r="C300" s="2"/>
      <c r="E300" s="2"/>
    </row>
    <row r="301" spans="3:5" ht="16.350000000000001" customHeight="1" x14ac:dyDescent="0.25">
      <c r="C301" s="2"/>
      <c r="E301" s="2"/>
    </row>
    <row r="302" spans="3:5" ht="16.350000000000001" customHeight="1" x14ac:dyDescent="0.25">
      <c r="C302" s="2"/>
      <c r="E302" s="2"/>
    </row>
    <row r="303" spans="3:5" ht="16.350000000000001" customHeight="1" x14ac:dyDescent="0.25">
      <c r="C303" s="2"/>
      <c r="E303" s="2"/>
    </row>
    <row r="304" spans="3:5" ht="16.350000000000001" customHeight="1" x14ac:dyDescent="0.25">
      <c r="C304" s="2"/>
      <c r="E304" s="2"/>
    </row>
    <row r="305" spans="3:5" ht="14.85" customHeight="1" x14ac:dyDescent="0.25">
      <c r="C305" s="2"/>
      <c r="E305" s="2"/>
    </row>
    <row r="306" spans="3:5" ht="16.350000000000001" customHeight="1" x14ac:dyDescent="0.25">
      <c r="C306" s="2"/>
      <c r="E306" s="2"/>
    </row>
    <row r="307" spans="3:5" ht="16.350000000000001" customHeight="1" x14ac:dyDescent="0.25">
      <c r="C307" s="2"/>
      <c r="E307" s="2"/>
    </row>
    <row r="308" spans="3:5" ht="16.350000000000001" customHeight="1" x14ac:dyDescent="0.25">
      <c r="C308" s="2"/>
      <c r="E308" s="2"/>
    </row>
    <row r="309" spans="3:5" ht="16.350000000000001" customHeight="1" x14ac:dyDescent="0.25">
      <c r="C309" s="2"/>
      <c r="E309" s="2"/>
    </row>
    <row r="310" spans="3:5" ht="16.350000000000001" customHeight="1" x14ac:dyDescent="0.25">
      <c r="C310" s="2"/>
      <c r="E310" s="2"/>
    </row>
    <row r="311" spans="3:5" ht="16.350000000000001" customHeight="1" x14ac:dyDescent="0.25">
      <c r="C311" s="2"/>
      <c r="E311" s="2"/>
    </row>
    <row r="312" spans="3:5" ht="14.85" customHeight="1" x14ac:dyDescent="0.25">
      <c r="C312" s="2"/>
      <c r="E312" s="2"/>
    </row>
    <row r="313" spans="3:5" ht="16.350000000000001" customHeight="1" x14ac:dyDescent="0.25">
      <c r="C313" s="2"/>
      <c r="E313" s="2"/>
    </row>
    <row r="314" spans="3:5" ht="16.350000000000001" customHeight="1" x14ac:dyDescent="0.25">
      <c r="C314" s="2"/>
      <c r="E314" s="2"/>
    </row>
    <row r="315" spans="3:5" ht="16.350000000000001" customHeight="1" x14ac:dyDescent="0.25">
      <c r="C315" s="2"/>
      <c r="E315" s="2"/>
    </row>
    <row r="316" spans="3:5" ht="16.350000000000001" customHeight="1" x14ac:dyDescent="0.25">
      <c r="C316" s="2"/>
      <c r="E316" s="2"/>
    </row>
    <row r="317" spans="3:5" ht="16.350000000000001" customHeight="1" x14ac:dyDescent="0.25">
      <c r="C317" s="2"/>
      <c r="E317" s="2"/>
    </row>
    <row r="318" spans="3:5" ht="16.350000000000001" customHeight="1" x14ac:dyDescent="0.25">
      <c r="C318" s="2"/>
      <c r="E318" s="2"/>
    </row>
    <row r="319" spans="3:5" ht="14.85" customHeight="1" x14ac:dyDescent="0.25">
      <c r="C319" s="2"/>
      <c r="E319" s="2"/>
    </row>
    <row r="320" spans="3:5" ht="16.350000000000001" customHeight="1" x14ac:dyDescent="0.25">
      <c r="C320" s="2"/>
      <c r="E320" s="2"/>
    </row>
    <row r="321" spans="3:5" ht="16.350000000000001" customHeight="1" x14ac:dyDescent="0.25">
      <c r="C321" s="2"/>
      <c r="E321" s="2"/>
    </row>
    <row r="322" spans="3:5" ht="16.350000000000001" customHeight="1" x14ac:dyDescent="0.25">
      <c r="C322" s="2"/>
      <c r="E322" s="2"/>
    </row>
    <row r="323" spans="3:5" ht="16.350000000000001" customHeight="1" x14ac:dyDescent="0.25">
      <c r="C323" s="2"/>
      <c r="E323" s="2"/>
    </row>
    <row r="324" spans="3:5" ht="16.350000000000001" customHeight="1" x14ac:dyDescent="0.25">
      <c r="C324" s="2"/>
      <c r="E324" s="2"/>
    </row>
    <row r="325" spans="3:5" ht="16.350000000000001" customHeight="1" x14ac:dyDescent="0.25">
      <c r="C325" s="2"/>
      <c r="E325" s="2"/>
    </row>
    <row r="326" spans="3:5" ht="14.85" customHeight="1" x14ac:dyDescent="0.25">
      <c r="C326" s="2"/>
      <c r="E326" s="2"/>
    </row>
    <row r="327" spans="3:5" ht="16.350000000000001" customHeight="1" x14ac:dyDescent="0.25">
      <c r="C327" s="2"/>
      <c r="E327" s="2"/>
    </row>
    <row r="328" spans="3:5" ht="16.350000000000001" customHeight="1" x14ac:dyDescent="0.25">
      <c r="C328" s="2"/>
      <c r="E328" s="2"/>
    </row>
    <row r="329" spans="3:5" ht="16.350000000000001" customHeight="1" x14ac:dyDescent="0.25">
      <c r="C329" s="2"/>
      <c r="E329" s="2"/>
    </row>
    <row r="330" spans="3:5" ht="16.350000000000001" customHeight="1" x14ac:dyDescent="0.25">
      <c r="C330" s="2"/>
      <c r="E330" s="2"/>
    </row>
    <row r="331" spans="3:5" ht="16.350000000000001" customHeight="1" x14ac:dyDescent="0.25">
      <c r="C331" s="2"/>
      <c r="E331" s="2"/>
    </row>
    <row r="332" spans="3:5" ht="16.350000000000001" customHeight="1" x14ac:dyDescent="0.25">
      <c r="C332" s="2"/>
      <c r="E332" s="2"/>
    </row>
    <row r="333" spans="3:5" ht="14.85" customHeight="1" x14ac:dyDescent="0.25">
      <c r="C333" s="2"/>
      <c r="E333" s="2"/>
    </row>
    <row r="334" spans="3:5" ht="16.350000000000001" customHeight="1" x14ac:dyDescent="0.25">
      <c r="C334" s="2"/>
      <c r="E334" s="2"/>
    </row>
    <row r="335" spans="3:5" ht="16.350000000000001" customHeight="1" x14ac:dyDescent="0.25">
      <c r="C335" s="2"/>
      <c r="E335" s="2"/>
    </row>
    <row r="336" spans="3:5" ht="16.350000000000001" customHeight="1" x14ac:dyDescent="0.25">
      <c r="C336" s="2"/>
      <c r="E336" s="2"/>
    </row>
    <row r="337" spans="3:5" ht="16.350000000000001" customHeight="1" x14ac:dyDescent="0.25">
      <c r="C337" s="2"/>
      <c r="E337" s="2"/>
    </row>
    <row r="338" spans="3:5" ht="16.350000000000001" customHeight="1" x14ac:dyDescent="0.25">
      <c r="C338" s="2"/>
      <c r="E338" s="2"/>
    </row>
    <row r="339" spans="3:5" ht="16.350000000000001" customHeight="1" x14ac:dyDescent="0.25">
      <c r="C339" s="2"/>
      <c r="E339" s="2"/>
    </row>
    <row r="340" spans="3:5" ht="14.85" customHeight="1" x14ac:dyDescent="0.25">
      <c r="C340" s="2"/>
      <c r="E340" s="2"/>
    </row>
    <row r="341" spans="3:5" ht="16.350000000000001" customHeight="1" x14ac:dyDescent="0.25">
      <c r="C341" s="2"/>
      <c r="E341" s="2"/>
    </row>
    <row r="342" spans="3:5" ht="16.350000000000001" customHeight="1" x14ac:dyDescent="0.25">
      <c r="C342" s="2"/>
      <c r="E342" s="2"/>
    </row>
    <row r="343" spans="3:5" ht="16.350000000000001" customHeight="1" x14ac:dyDescent="0.25">
      <c r="C343" s="2"/>
      <c r="E343" s="2"/>
    </row>
    <row r="344" spans="3:5" ht="16.350000000000001" customHeight="1" x14ac:dyDescent="0.25">
      <c r="C344" s="2"/>
      <c r="E344" s="2"/>
    </row>
    <row r="345" spans="3:5" ht="16.350000000000001" customHeight="1" x14ac:dyDescent="0.25">
      <c r="C345" s="2"/>
      <c r="E345" s="2"/>
    </row>
    <row r="346" spans="3:5" ht="16.350000000000001" customHeight="1" x14ac:dyDescent="0.25">
      <c r="C346" s="2"/>
      <c r="E346" s="2"/>
    </row>
    <row r="347" spans="3:5" ht="14.85" customHeight="1" x14ac:dyDescent="0.25">
      <c r="C347" s="2"/>
      <c r="E347" s="2"/>
    </row>
    <row r="348" spans="3:5" ht="16.350000000000001" customHeight="1" x14ac:dyDescent="0.25">
      <c r="C348" s="2"/>
      <c r="E348" s="2"/>
    </row>
    <row r="349" spans="3:5" ht="16.350000000000001" customHeight="1" x14ac:dyDescent="0.25">
      <c r="C349" s="2"/>
      <c r="E349" s="2"/>
    </row>
    <row r="350" spans="3:5" ht="16.350000000000001" customHeight="1" x14ac:dyDescent="0.25">
      <c r="C350" s="2"/>
      <c r="E350" s="2"/>
    </row>
    <row r="351" spans="3:5" ht="16.350000000000001" customHeight="1" x14ac:dyDescent="0.25">
      <c r="C351" s="2"/>
      <c r="E351" s="2"/>
    </row>
    <row r="352" spans="3:5" ht="16.350000000000001" customHeight="1" x14ac:dyDescent="0.25">
      <c r="C352" s="2"/>
      <c r="E352" s="2"/>
    </row>
    <row r="353" spans="3:5" ht="16.350000000000001" customHeight="1" x14ac:dyDescent="0.25">
      <c r="C353" s="2"/>
      <c r="E353" s="2"/>
    </row>
    <row r="354" spans="3:5" ht="14.85" customHeight="1" x14ac:dyDescent="0.25">
      <c r="C354" s="2"/>
      <c r="E354" s="2"/>
    </row>
    <row r="355" spans="3:5" ht="16.350000000000001" customHeight="1" x14ac:dyDescent="0.25">
      <c r="C355" s="2"/>
      <c r="E355" s="2"/>
    </row>
    <row r="356" spans="3:5" ht="16.350000000000001" customHeight="1" x14ac:dyDescent="0.25">
      <c r="C356" s="2"/>
      <c r="E356" s="2"/>
    </row>
    <row r="357" spans="3:5" ht="16.350000000000001" customHeight="1" x14ac:dyDescent="0.25">
      <c r="C357" s="2"/>
      <c r="E357" s="2"/>
    </row>
    <row r="358" spans="3:5" ht="16.350000000000001" customHeight="1" x14ac:dyDescent="0.25">
      <c r="C358" s="2"/>
      <c r="E358" s="2"/>
    </row>
    <row r="359" spans="3:5" ht="16.350000000000001" customHeight="1" x14ac:dyDescent="0.25">
      <c r="C359" s="2"/>
      <c r="E359" s="2"/>
    </row>
    <row r="360" spans="3:5" ht="16.350000000000001" customHeight="1" x14ac:dyDescent="0.25">
      <c r="C360" s="2"/>
      <c r="E360" s="2"/>
    </row>
    <row r="361" spans="3:5" ht="14.85" customHeight="1" x14ac:dyDescent="0.25">
      <c r="C361" s="2"/>
      <c r="E361" s="2"/>
    </row>
    <row r="362" spans="3:5" ht="16.350000000000001" customHeight="1" x14ac:dyDescent="0.25">
      <c r="C362" s="2"/>
      <c r="E362" s="2"/>
    </row>
    <row r="363" spans="3:5" ht="16.350000000000001" customHeight="1" x14ac:dyDescent="0.25">
      <c r="C363" s="2"/>
      <c r="E363" s="2"/>
    </row>
    <row r="364" spans="3:5" ht="16.350000000000001" customHeight="1" x14ac:dyDescent="0.25">
      <c r="C364" s="2"/>
      <c r="E364" s="2"/>
    </row>
    <row r="365" spans="3:5" ht="16.350000000000001" customHeight="1" x14ac:dyDescent="0.25">
      <c r="C365" s="2"/>
      <c r="E365" s="2"/>
    </row>
    <row r="366" spans="3:5" ht="16.350000000000001" customHeight="1" x14ac:dyDescent="0.25">
      <c r="C366" s="2"/>
      <c r="E366" s="2"/>
    </row>
    <row r="367" spans="3:5" ht="16.350000000000001" customHeight="1" x14ac:dyDescent="0.25">
      <c r="C367" s="2"/>
      <c r="E367" s="2"/>
    </row>
    <row r="368" spans="3:5" ht="14.85" customHeight="1" x14ac:dyDescent="0.25">
      <c r="C368" s="2"/>
      <c r="E368" s="2"/>
    </row>
    <row r="369" spans="3:5" ht="16.350000000000001" customHeight="1" x14ac:dyDescent="0.25">
      <c r="C369" s="2"/>
      <c r="E369" s="2"/>
    </row>
    <row r="370" spans="3:5" ht="16.350000000000001" customHeight="1" x14ac:dyDescent="0.25">
      <c r="C370" s="2"/>
      <c r="E370" s="2"/>
    </row>
    <row r="371" spans="3:5" ht="16.350000000000001" customHeight="1" x14ac:dyDescent="0.25">
      <c r="C371" s="2"/>
      <c r="E371" s="2"/>
    </row>
    <row r="372" spans="3:5" ht="16.350000000000001" customHeight="1" x14ac:dyDescent="0.25">
      <c r="C372" s="2"/>
      <c r="E372" s="2"/>
    </row>
    <row r="373" spans="3:5" ht="16.350000000000001" customHeight="1" x14ac:dyDescent="0.25">
      <c r="C373" s="2"/>
      <c r="E373" s="2"/>
    </row>
    <row r="374" spans="3:5" ht="16.350000000000001" customHeight="1" x14ac:dyDescent="0.25">
      <c r="C374" s="2"/>
      <c r="E374" s="2"/>
    </row>
    <row r="375" spans="3:5" ht="14.85" customHeight="1" x14ac:dyDescent="0.25">
      <c r="C375" s="2"/>
      <c r="E375" s="2"/>
    </row>
    <row r="376" spans="3:5" ht="16.350000000000001" customHeight="1" x14ac:dyDescent="0.25">
      <c r="C376" s="2"/>
      <c r="E376" s="2"/>
    </row>
    <row r="377" spans="3:5" ht="16.350000000000001" customHeight="1" x14ac:dyDescent="0.25">
      <c r="C377" s="2"/>
      <c r="E377" s="2"/>
    </row>
    <row r="378" spans="3:5" ht="16.350000000000001" customHeight="1" x14ac:dyDescent="0.25">
      <c r="C378" s="2"/>
      <c r="E378" s="2"/>
    </row>
    <row r="379" spans="3:5" ht="16.350000000000001" customHeight="1" x14ac:dyDescent="0.25">
      <c r="C379" s="2"/>
      <c r="E379" s="2"/>
    </row>
    <row r="380" spans="3:5" ht="16.350000000000001" customHeight="1" x14ac:dyDescent="0.25">
      <c r="C380" s="2"/>
      <c r="E380" s="2"/>
    </row>
    <row r="381" spans="3:5" ht="16.350000000000001" customHeight="1" x14ac:dyDescent="0.25">
      <c r="C381" s="2"/>
      <c r="E381" s="2"/>
    </row>
    <row r="382" spans="3:5" ht="14.85" customHeight="1" x14ac:dyDescent="0.25">
      <c r="C382" s="2"/>
      <c r="E382" s="2"/>
    </row>
    <row r="383" spans="3:5" ht="16.350000000000001" customHeight="1" x14ac:dyDescent="0.25">
      <c r="C383" s="2"/>
      <c r="E383" s="2"/>
    </row>
    <row r="384" spans="3:5" ht="16.350000000000001" customHeight="1" x14ac:dyDescent="0.25">
      <c r="C384" s="2"/>
      <c r="E384" s="2"/>
    </row>
    <row r="385" spans="3:5" ht="16.350000000000001" customHeight="1" x14ac:dyDescent="0.25">
      <c r="C385" s="2"/>
      <c r="E385" s="2"/>
    </row>
    <row r="386" spans="3:5" ht="16.350000000000001" customHeight="1" x14ac:dyDescent="0.25">
      <c r="C386" s="2"/>
      <c r="E386" s="2"/>
    </row>
    <row r="387" spans="3:5" ht="16.350000000000001" customHeight="1" x14ac:dyDescent="0.25">
      <c r="C387" s="2"/>
      <c r="E387" s="2"/>
    </row>
    <row r="388" spans="3:5" ht="16.350000000000001" customHeight="1" x14ac:dyDescent="0.25">
      <c r="C388" s="2"/>
      <c r="E388" s="2"/>
    </row>
    <row r="389" spans="3:5" ht="14.85" customHeight="1" x14ac:dyDescent="0.25">
      <c r="C389" s="2"/>
      <c r="E389" s="2"/>
    </row>
    <row r="390" spans="3:5" ht="16.350000000000001" customHeight="1" x14ac:dyDescent="0.25">
      <c r="C390" s="2"/>
      <c r="E390" s="2"/>
    </row>
    <row r="391" spans="3:5" ht="16.350000000000001" customHeight="1" x14ac:dyDescent="0.25">
      <c r="C391" s="2"/>
      <c r="E391" s="2"/>
    </row>
    <row r="392" spans="3:5" ht="16.350000000000001" customHeight="1" x14ac:dyDescent="0.25">
      <c r="C392" s="2"/>
      <c r="E392" s="2"/>
    </row>
    <row r="393" spans="3:5" ht="16.350000000000001" customHeight="1" x14ac:dyDescent="0.25">
      <c r="C393" s="2"/>
      <c r="E393" s="2"/>
    </row>
    <row r="394" spans="3:5" ht="16.350000000000001" customHeight="1" x14ac:dyDescent="0.25">
      <c r="E394" s="2"/>
    </row>
    <row r="395" spans="3:5" ht="16.350000000000001" customHeight="1" x14ac:dyDescent="0.25">
      <c r="E395" s="2"/>
    </row>
    <row r="396" spans="3:5" ht="14.85" customHeight="1" x14ac:dyDescent="0.25">
      <c r="E396" s="2"/>
    </row>
    <row r="397" spans="3:5" ht="16.350000000000001" customHeight="1" x14ac:dyDescent="0.25">
      <c r="E397" s="2"/>
    </row>
    <row r="398" spans="3:5" ht="16.350000000000001" customHeight="1" x14ac:dyDescent="0.25">
      <c r="E398" s="2"/>
    </row>
    <row r="399" spans="3:5" ht="16.350000000000001" customHeight="1" x14ac:dyDescent="0.25">
      <c r="E399" s="2"/>
    </row>
    <row r="400" spans="3:5" ht="16.350000000000001" customHeight="1" x14ac:dyDescent="0.25">
      <c r="E400" s="2"/>
    </row>
    <row r="401" spans="5:5" ht="16.350000000000001" customHeight="1" x14ac:dyDescent="0.25">
      <c r="E401" s="2"/>
    </row>
    <row r="402" spans="5:5" ht="16.350000000000001" customHeight="1" x14ac:dyDescent="0.25">
      <c r="E402" s="2"/>
    </row>
    <row r="403" spans="5:5" ht="14.85" customHeight="1" x14ac:dyDescent="0.25">
      <c r="E403" s="2"/>
    </row>
    <row r="404" spans="5:5" ht="16.350000000000001" customHeight="1" x14ac:dyDescent="0.25">
      <c r="E404" s="2"/>
    </row>
    <row r="405" spans="5:5" ht="16.350000000000001" customHeight="1" x14ac:dyDescent="0.25">
      <c r="E405" s="2"/>
    </row>
    <row r="406" spans="5:5" ht="16.350000000000001" customHeight="1" x14ac:dyDescent="0.25">
      <c r="E406" s="2"/>
    </row>
    <row r="407" spans="5:5" ht="16.350000000000001" customHeight="1" x14ac:dyDescent="0.25">
      <c r="E407" s="2"/>
    </row>
    <row r="408" spans="5:5" ht="16.350000000000001" customHeight="1" x14ac:dyDescent="0.25">
      <c r="E408" s="2"/>
    </row>
    <row r="409" spans="5:5" ht="16.350000000000001" customHeight="1" x14ac:dyDescent="0.25">
      <c r="E409" s="2"/>
    </row>
    <row r="410" spans="5:5" ht="14.85" customHeight="1" x14ac:dyDescent="0.25">
      <c r="E410" s="2"/>
    </row>
    <row r="411" spans="5:5" ht="16.350000000000001" customHeight="1" x14ac:dyDescent="0.25">
      <c r="E411" s="2"/>
    </row>
    <row r="412" spans="5:5" ht="16.350000000000001" customHeight="1" x14ac:dyDescent="0.25">
      <c r="E412" s="2"/>
    </row>
    <row r="413" spans="5:5" ht="16.350000000000001" customHeight="1" x14ac:dyDescent="0.25">
      <c r="E413" s="2"/>
    </row>
    <row r="414" spans="5:5" ht="16.350000000000001" customHeight="1" x14ac:dyDescent="0.25">
      <c r="E414" s="2"/>
    </row>
    <row r="415" spans="5:5" ht="16.350000000000001" customHeight="1" x14ac:dyDescent="0.25">
      <c r="E415" s="2"/>
    </row>
    <row r="416" spans="5:5" ht="16.350000000000001" customHeight="1" x14ac:dyDescent="0.25">
      <c r="E416" s="2"/>
    </row>
    <row r="417" spans="5:5" ht="14.85" customHeight="1" x14ac:dyDescent="0.25">
      <c r="E417" s="2"/>
    </row>
    <row r="418" spans="5:5" ht="16.350000000000001" customHeight="1" x14ac:dyDescent="0.25">
      <c r="E418" s="2"/>
    </row>
    <row r="419" spans="5:5" ht="16.350000000000001" customHeight="1" x14ac:dyDescent="0.25">
      <c r="E419" s="2"/>
    </row>
    <row r="420" spans="5:5" ht="16.350000000000001" customHeight="1" x14ac:dyDescent="0.25">
      <c r="E420" s="2"/>
    </row>
    <row r="421" spans="5:5" ht="16.350000000000001" customHeight="1" x14ac:dyDescent="0.25">
      <c r="E421" s="2"/>
    </row>
    <row r="422" spans="5:5" ht="16.350000000000001" customHeight="1" x14ac:dyDescent="0.25">
      <c r="E422" s="2"/>
    </row>
    <row r="423" spans="5:5" ht="16.350000000000001" customHeight="1" x14ac:dyDescent="0.25">
      <c r="E423" s="2"/>
    </row>
    <row r="424" spans="5:5" ht="14.85" customHeight="1" x14ac:dyDescent="0.25">
      <c r="E424" s="2"/>
    </row>
    <row r="425" spans="5:5" ht="16.350000000000001" customHeight="1" x14ac:dyDescent="0.25">
      <c r="E425" s="2"/>
    </row>
    <row r="426" spans="5:5" ht="16.350000000000001" customHeight="1" x14ac:dyDescent="0.25">
      <c r="E426" s="2"/>
    </row>
    <row r="427" spans="5:5" ht="16.350000000000001" customHeight="1" x14ac:dyDescent="0.25">
      <c r="E427" s="2"/>
    </row>
    <row r="428" spans="5:5" ht="16.350000000000001" customHeight="1" x14ac:dyDescent="0.25">
      <c r="E428" s="2"/>
    </row>
    <row r="429" spans="5:5" ht="16.350000000000001" customHeight="1" x14ac:dyDescent="0.25">
      <c r="E429" s="2"/>
    </row>
    <row r="430" spans="5:5" ht="16.350000000000001" customHeight="1" x14ac:dyDescent="0.25">
      <c r="E430" s="2"/>
    </row>
    <row r="431" spans="5:5" ht="14.85" customHeight="1" x14ac:dyDescent="0.25">
      <c r="E431" s="2"/>
    </row>
    <row r="432" spans="5:5" ht="16.350000000000001" customHeight="1" x14ac:dyDescent="0.25">
      <c r="E432" s="2"/>
    </row>
    <row r="433" spans="5:5" ht="16.350000000000001" customHeight="1" x14ac:dyDescent="0.25">
      <c r="E433" s="2"/>
    </row>
    <row r="434" spans="5:5" ht="16.350000000000001" customHeight="1" x14ac:dyDescent="0.25">
      <c r="E434" s="2"/>
    </row>
    <row r="435" spans="5:5" ht="16.350000000000001" customHeight="1" x14ac:dyDescent="0.25">
      <c r="E435" s="2"/>
    </row>
    <row r="436" spans="5:5" ht="16.350000000000001" customHeight="1" x14ac:dyDescent="0.25">
      <c r="E436" s="2"/>
    </row>
    <row r="437" spans="5:5" ht="16.350000000000001" customHeight="1" x14ac:dyDescent="0.25">
      <c r="E437" s="2"/>
    </row>
    <row r="438" spans="5:5" ht="14.85" customHeight="1" x14ac:dyDescent="0.25">
      <c r="E438" s="2"/>
    </row>
    <row r="439" spans="5:5" ht="16.350000000000001" customHeight="1" x14ac:dyDescent="0.25">
      <c r="E439" s="2"/>
    </row>
    <row r="440" spans="5:5" ht="16.350000000000001" customHeight="1" x14ac:dyDescent="0.25">
      <c r="E440" s="2"/>
    </row>
    <row r="441" spans="5:5" ht="16.350000000000001" customHeight="1" x14ac:dyDescent="0.25">
      <c r="E441" s="2"/>
    </row>
    <row r="442" spans="5:5" ht="16.350000000000001" customHeight="1" x14ac:dyDescent="0.25">
      <c r="E442" s="2"/>
    </row>
    <row r="443" spans="5:5" ht="16.350000000000001" customHeight="1" x14ac:dyDescent="0.25">
      <c r="E443" s="2"/>
    </row>
    <row r="444" spans="5:5" ht="16.350000000000001" customHeight="1" x14ac:dyDescent="0.25">
      <c r="E444" s="2"/>
    </row>
    <row r="445" spans="5:5" ht="14.85" customHeight="1" x14ac:dyDescent="0.25">
      <c r="E445" s="2"/>
    </row>
    <row r="446" spans="5:5" ht="16.350000000000001" customHeight="1" x14ac:dyDescent="0.25">
      <c r="E446" s="2"/>
    </row>
    <row r="447" spans="5:5" ht="16.350000000000001" customHeight="1" x14ac:dyDescent="0.25">
      <c r="E447" s="2"/>
    </row>
    <row r="448" spans="5:5" ht="16.350000000000001" customHeight="1" x14ac:dyDescent="0.25">
      <c r="E448" s="2"/>
    </row>
    <row r="449" spans="5:5" ht="16.350000000000001" customHeight="1" x14ac:dyDescent="0.25">
      <c r="E449" s="2"/>
    </row>
    <row r="450" spans="5:5" ht="16.350000000000001" customHeight="1" x14ac:dyDescent="0.25">
      <c r="E450" s="2"/>
    </row>
    <row r="451" spans="5:5" ht="16.350000000000001" customHeight="1" x14ac:dyDescent="0.25">
      <c r="E451" s="2"/>
    </row>
    <row r="452" spans="5:5" ht="14.85" customHeight="1" x14ac:dyDescent="0.25">
      <c r="E452" s="2"/>
    </row>
    <row r="453" spans="5:5" ht="16.350000000000001" customHeight="1" x14ac:dyDescent="0.25">
      <c r="E453" s="2"/>
    </row>
    <row r="454" spans="5:5" ht="16.350000000000001" customHeight="1" x14ac:dyDescent="0.25">
      <c r="E454" s="2"/>
    </row>
    <row r="455" spans="5:5" ht="16.350000000000001" customHeight="1" x14ac:dyDescent="0.25">
      <c r="E455" s="2"/>
    </row>
    <row r="456" spans="5:5" ht="16.350000000000001" customHeight="1" x14ac:dyDescent="0.25">
      <c r="E456" s="2"/>
    </row>
    <row r="457" spans="5:5" ht="16.350000000000001" customHeight="1" x14ac:dyDescent="0.25">
      <c r="E457" s="2"/>
    </row>
    <row r="458" spans="5:5" ht="16.350000000000001" customHeight="1" x14ac:dyDescent="0.25">
      <c r="E458" s="2"/>
    </row>
    <row r="459" spans="5:5" ht="14.85" customHeight="1" x14ac:dyDescent="0.25">
      <c r="E459" s="2"/>
    </row>
    <row r="460" spans="5:5" ht="16.350000000000001" customHeight="1" x14ac:dyDescent="0.25">
      <c r="E460" s="2"/>
    </row>
    <row r="461" spans="5:5" ht="16.350000000000001" customHeight="1" x14ac:dyDescent="0.25">
      <c r="E461" s="2"/>
    </row>
    <row r="462" spans="5:5" ht="16.350000000000001" customHeight="1" x14ac:dyDescent="0.25">
      <c r="E462" s="2"/>
    </row>
    <row r="463" spans="5:5" ht="16.350000000000001" customHeight="1" x14ac:dyDescent="0.25">
      <c r="E463" s="2"/>
    </row>
    <row r="464" spans="5:5" ht="16.350000000000001" customHeight="1" x14ac:dyDescent="0.25">
      <c r="E464" s="2"/>
    </row>
    <row r="465" spans="5:5" ht="16.350000000000001" customHeight="1" x14ac:dyDescent="0.25">
      <c r="E465" s="2"/>
    </row>
    <row r="466" spans="5:5" ht="14.85" customHeight="1" x14ac:dyDescent="0.25">
      <c r="E466" s="2"/>
    </row>
    <row r="467" spans="5:5" ht="16.350000000000001" customHeight="1" x14ac:dyDescent="0.25">
      <c r="E467" s="2"/>
    </row>
    <row r="468" spans="5:5" ht="16.350000000000001" customHeight="1" x14ac:dyDescent="0.25">
      <c r="E468" s="2"/>
    </row>
    <row r="469" spans="5:5" ht="16.350000000000001" customHeight="1" x14ac:dyDescent="0.25">
      <c r="E469" s="2"/>
    </row>
    <row r="470" spans="5:5" ht="16.350000000000001" customHeight="1" x14ac:dyDescent="0.25">
      <c r="E470" s="2"/>
    </row>
    <row r="471" spans="5:5" ht="16.350000000000001" customHeight="1" x14ac:dyDescent="0.25">
      <c r="E471" s="2"/>
    </row>
    <row r="472" spans="5:5" ht="16.350000000000001" customHeight="1" x14ac:dyDescent="0.25">
      <c r="E472" s="2"/>
    </row>
    <row r="473" spans="5:5" ht="14.85" customHeight="1" x14ac:dyDescent="0.25">
      <c r="E473" s="2"/>
    </row>
    <row r="474" spans="5:5" ht="16.350000000000001" customHeight="1" x14ac:dyDescent="0.25">
      <c r="E474" s="2"/>
    </row>
    <row r="475" spans="5:5" ht="16.350000000000001" customHeight="1" x14ac:dyDescent="0.25">
      <c r="E475" s="2"/>
    </row>
    <row r="476" spans="5:5" ht="16.350000000000001" customHeight="1" x14ac:dyDescent="0.25">
      <c r="E476" s="2"/>
    </row>
    <row r="477" spans="5:5" ht="16.350000000000001" customHeight="1" x14ac:dyDescent="0.25">
      <c r="E477" s="2"/>
    </row>
    <row r="478" spans="5:5" ht="16.350000000000001" customHeight="1" x14ac:dyDescent="0.25">
      <c r="E478" s="2"/>
    </row>
    <row r="479" spans="5:5" ht="14.85" customHeight="1" x14ac:dyDescent="0.25">
      <c r="E479" s="2"/>
    </row>
    <row r="480" spans="5:5" ht="16.350000000000001" customHeight="1" x14ac:dyDescent="0.25">
      <c r="E480" s="2"/>
    </row>
    <row r="481" spans="5:5" ht="16.350000000000001" customHeight="1" x14ac:dyDescent="0.25">
      <c r="E481" s="2"/>
    </row>
    <row r="482" spans="5:5" ht="16.350000000000001" customHeight="1" x14ac:dyDescent="0.25">
      <c r="E482" s="2"/>
    </row>
    <row r="483" spans="5:5" ht="16.350000000000001" customHeight="1" x14ac:dyDescent="0.25">
      <c r="E483" s="2"/>
    </row>
    <row r="484" spans="5:5" ht="16.350000000000001" customHeight="1" x14ac:dyDescent="0.25">
      <c r="E484" s="2"/>
    </row>
    <row r="485" spans="5:5" ht="16.350000000000001" customHeight="1" x14ac:dyDescent="0.25">
      <c r="E485" s="2"/>
    </row>
    <row r="486" spans="5:5" ht="14.85" customHeight="1" x14ac:dyDescent="0.25">
      <c r="E486" s="2"/>
    </row>
    <row r="487" spans="5:5" ht="16.350000000000001" customHeight="1" x14ac:dyDescent="0.25">
      <c r="E487" s="2"/>
    </row>
    <row r="488" spans="5:5" ht="16.350000000000001" customHeight="1" x14ac:dyDescent="0.25">
      <c r="E488" s="2"/>
    </row>
    <row r="489" spans="5:5" ht="16.350000000000001" customHeight="1" x14ac:dyDescent="0.25">
      <c r="E489" s="2"/>
    </row>
    <row r="490" spans="5:5" ht="16.350000000000001" customHeight="1" x14ac:dyDescent="0.25">
      <c r="E490" s="2"/>
    </row>
    <row r="491" spans="5:5" ht="16.350000000000001" customHeight="1" x14ac:dyDescent="0.25">
      <c r="E491" s="2"/>
    </row>
    <row r="492" spans="5:5" ht="16.350000000000001" customHeight="1" x14ac:dyDescent="0.25">
      <c r="E492" s="2"/>
    </row>
    <row r="493" spans="5:5" ht="14.85" customHeight="1" x14ac:dyDescent="0.25">
      <c r="E493" s="2"/>
    </row>
    <row r="494" spans="5:5" ht="16.350000000000001" customHeight="1" x14ac:dyDescent="0.25">
      <c r="E494" s="2"/>
    </row>
    <row r="495" spans="5:5" ht="16.350000000000001" customHeight="1" x14ac:dyDescent="0.25">
      <c r="E495" s="2"/>
    </row>
    <row r="496" spans="5:5" ht="16.350000000000001" customHeight="1" x14ac:dyDescent="0.25">
      <c r="E496" s="2"/>
    </row>
    <row r="497" spans="5:5" ht="16.350000000000001" customHeight="1" x14ac:dyDescent="0.25">
      <c r="E497" s="2"/>
    </row>
    <row r="498" spans="5:5" ht="16.350000000000001" customHeight="1" x14ac:dyDescent="0.25">
      <c r="E498" s="2"/>
    </row>
    <row r="499" spans="5:5" ht="16.350000000000001" customHeight="1" x14ac:dyDescent="0.25">
      <c r="E499" s="2"/>
    </row>
    <row r="500" spans="5:5" ht="14.85" customHeight="1" x14ac:dyDescent="0.25">
      <c r="E500" s="2"/>
    </row>
    <row r="501" spans="5:5" ht="16.350000000000001" customHeight="1" x14ac:dyDescent="0.25">
      <c r="E501" s="2"/>
    </row>
    <row r="502" spans="5:5" ht="16.350000000000001" customHeight="1" x14ac:dyDescent="0.25">
      <c r="E502" s="2"/>
    </row>
    <row r="503" spans="5:5" ht="16.350000000000001" customHeight="1" x14ac:dyDescent="0.25">
      <c r="E503" s="2"/>
    </row>
    <row r="504" spans="5:5" ht="16.350000000000001" customHeight="1" x14ac:dyDescent="0.25">
      <c r="E504" s="2"/>
    </row>
    <row r="505" spans="5:5" ht="16.350000000000001" customHeight="1" x14ac:dyDescent="0.25">
      <c r="E505" s="2"/>
    </row>
    <row r="506" spans="5:5" ht="16.350000000000001" customHeight="1" x14ac:dyDescent="0.25">
      <c r="E506" s="2"/>
    </row>
    <row r="507" spans="5:5" ht="14.85" customHeight="1" x14ac:dyDescent="0.25">
      <c r="E507" s="2"/>
    </row>
    <row r="508" spans="5:5" ht="16.350000000000001" customHeight="1" x14ac:dyDescent="0.25">
      <c r="E508" s="2"/>
    </row>
    <row r="509" spans="5:5" ht="16.350000000000001" customHeight="1" x14ac:dyDescent="0.25">
      <c r="E509" s="2"/>
    </row>
    <row r="510" spans="5:5" ht="16.350000000000001" customHeight="1" x14ac:dyDescent="0.25">
      <c r="E510" s="2"/>
    </row>
    <row r="511" spans="5:5" ht="16.350000000000001" customHeight="1" x14ac:dyDescent="0.25">
      <c r="E511" s="2"/>
    </row>
    <row r="512" spans="5:5" ht="16.350000000000001" customHeight="1" x14ac:dyDescent="0.25">
      <c r="E512" s="2"/>
    </row>
    <row r="513" spans="5:5" ht="16.350000000000001" customHeight="1" x14ac:dyDescent="0.25">
      <c r="E513" s="2"/>
    </row>
    <row r="514" spans="5:5" ht="14.85" customHeight="1" x14ac:dyDescent="0.25">
      <c r="E514" s="2"/>
    </row>
    <row r="515" spans="5:5" ht="16.350000000000001" customHeight="1" x14ac:dyDescent="0.25">
      <c r="E515" s="2"/>
    </row>
    <row r="516" spans="5:5" ht="16.350000000000001" customHeight="1" x14ac:dyDescent="0.25">
      <c r="E516" s="2"/>
    </row>
    <row r="517" spans="5:5" ht="16.350000000000001" customHeight="1" x14ac:dyDescent="0.25">
      <c r="E517" s="2"/>
    </row>
    <row r="518" spans="5:5" ht="16.350000000000001" customHeight="1" x14ac:dyDescent="0.25">
      <c r="E518" s="2"/>
    </row>
    <row r="519" spans="5:5" ht="16.350000000000001" customHeight="1" x14ac:dyDescent="0.25">
      <c r="E519" s="2"/>
    </row>
    <row r="520" spans="5:5" ht="16.350000000000001" customHeight="1" x14ac:dyDescent="0.25">
      <c r="E520" s="2"/>
    </row>
    <row r="521" spans="5:5" ht="14.85" customHeight="1" x14ac:dyDescent="0.25">
      <c r="E521" s="2"/>
    </row>
    <row r="522" spans="5:5" ht="16.350000000000001" customHeight="1" x14ac:dyDescent="0.25">
      <c r="E522" s="2"/>
    </row>
    <row r="523" spans="5:5" ht="16.350000000000001" customHeight="1" x14ac:dyDescent="0.25">
      <c r="E523" s="2"/>
    </row>
    <row r="524" spans="5:5" ht="16.350000000000001" customHeight="1" x14ac:dyDescent="0.25">
      <c r="E524" s="2"/>
    </row>
    <row r="525" spans="5:5" ht="16.350000000000001" customHeight="1" x14ac:dyDescent="0.25">
      <c r="E525" s="2"/>
    </row>
    <row r="526" spans="5:5" ht="16.350000000000001" customHeight="1" x14ac:dyDescent="0.25">
      <c r="E526" s="2"/>
    </row>
    <row r="527" spans="5:5" ht="16.350000000000001" customHeight="1" x14ac:dyDescent="0.25">
      <c r="E527" s="2"/>
    </row>
    <row r="528" spans="5:5" ht="14.85" customHeight="1" x14ac:dyDescent="0.25">
      <c r="E528" s="2"/>
    </row>
    <row r="529" spans="5:5" ht="16.350000000000001" customHeight="1" x14ac:dyDescent="0.25">
      <c r="E529" s="2"/>
    </row>
    <row r="530" spans="5:5" ht="16.350000000000001" customHeight="1" x14ac:dyDescent="0.25">
      <c r="E530" s="2"/>
    </row>
    <row r="531" spans="5:5" ht="16.350000000000001" customHeight="1" x14ac:dyDescent="0.25">
      <c r="E531" s="2"/>
    </row>
    <row r="532" spans="5:5" ht="16.350000000000001" customHeight="1" x14ac:dyDescent="0.25">
      <c r="E532" s="2"/>
    </row>
    <row r="533" spans="5:5" ht="16.350000000000001" customHeight="1" x14ac:dyDescent="0.25">
      <c r="E533" s="2"/>
    </row>
    <row r="534" spans="5:5" ht="16.350000000000001" customHeight="1" x14ac:dyDescent="0.25">
      <c r="E534" s="2"/>
    </row>
    <row r="535" spans="5:5" ht="14.85" customHeight="1" x14ac:dyDescent="0.25">
      <c r="E535" s="2"/>
    </row>
    <row r="536" spans="5:5" ht="16.350000000000001" customHeight="1" x14ac:dyDescent="0.25">
      <c r="E536" s="2"/>
    </row>
    <row r="537" spans="5:5" ht="16.350000000000001" customHeight="1" x14ac:dyDescent="0.25">
      <c r="E537" s="2"/>
    </row>
    <row r="538" spans="5:5" ht="16.350000000000001" customHeight="1" x14ac:dyDescent="0.25">
      <c r="E538" s="2"/>
    </row>
    <row r="539" spans="5:5" ht="16.350000000000001" customHeight="1" x14ac:dyDescent="0.25">
      <c r="E539" s="2"/>
    </row>
    <row r="540" spans="5:5" ht="16.350000000000001" customHeight="1" x14ac:dyDescent="0.25">
      <c r="E540" s="2"/>
    </row>
    <row r="541" spans="5:5" ht="16.350000000000001" customHeight="1" x14ac:dyDescent="0.25">
      <c r="E541" s="2"/>
    </row>
    <row r="542" spans="5:5" ht="14.85" customHeight="1" x14ac:dyDescent="0.25">
      <c r="E542" s="2"/>
    </row>
    <row r="543" spans="5:5" ht="16.350000000000001" customHeight="1" x14ac:dyDescent="0.25">
      <c r="E543" s="2"/>
    </row>
    <row r="544" spans="5:5" ht="16.350000000000001" customHeight="1" x14ac:dyDescent="0.25">
      <c r="E544" s="2"/>
    </row>
    <row r="545" spans="5:5" ht="16.350000000000001" customHeight="1" x14ac:dyDescent="0.25">
      <c r="E545" s="2"/>
    </row>
    <row r="546" spans="5:5" ht="16.350000000000001" customHeight="1" x14ac:dyDescent="0.25">
      <c r="E546" s="2"/>
    </row>
    <row r="547" spans="5:5" ht="16.350000000000001" customHeight="1" x14ac:dyDescent="0.25">
      <c r="E547" s="2"/>
    </row>
    <row r="548" spans="5:5" ht="16.350000000000001" customHeight="1" x14ac:dyDescent="0.25">
      <c r="E548" s="2"/>
    </row>
    <row r="549" spans="5:5" ht="14.85" customHeight="1" x14ac:dyDescent="0.25">
      <c r="E549" s="2"/>
    </row>
    <row r="550" spans="5:5" ht="16.350000000000001" customHeight="1" x14ac:dyDescent="0.25">
      <c r="E550" s="2"/>
    </row>
    <row r="551" spans="5:5" ht="16.350000000000001" customHeight="1" x14ac:dyDescent="0.25">
      <c r="E551" s="2"/>
    </row>
    <row r="552" spans="5:5" ht="16.350000000000001" customHeight="1" x14ac:dyDescent="0.25">
      <c r="E552" s="2"/>
    </row>
    <row r="553" spans="5:5" ht="16.350000000000001" customHeight="1" x14ac:dyDescent="0.25">
      <c r="E553" s="2"/>
    </row>
    <row r="554" spans="5:5" ht="16.350000000000001" customHeight="1" x14ac:dyDescent="0.25">
      <c r="E554" s="2"/>
    </row>
    <row r="555" spans="5:5" ht="16.350000000000001" customHeight="1" x14ac:dyDescent="0.25">
      <c r="E555" s="2"/>
    </row>
    <row r="556" spans="5:5" ht="14.85" customHeight="1" x14ac:dyDescent="0.25">
      <c r="E556" s="2"/>
    </row>
    <row r="557" spans="5:5" ht="16.350000000000001" customHeight="1" x14ac:dyDescent="0.25">
      <c r="E557" s="2"/>
    </row>
    <row r="558" spans="5:5" ht="16.350000000000001" customHeight="1" x14ac:dyDescent="0.25">
      <c r="E558" s="2"/>
    </row>
    <row r="559" spans="5:5" ht="16.350000000000001" customHeight="1" x14ac:dyDescent="0.25">
      <c r="E559" s="2"/>
    </row>
    <row r="560" spans="5:5" ht="16.350000000000001" customHeight="1" x14ac:dyDescent="0.25">
      <c r="E560" s="2"/>
    </row>
    <row r="561" spans="5:5" ht="16.350000000000001" customHeight="1" x14ac:dyDescent="0.25">
      <c r="E561" s="2"/>
    </row>
    <row r="562" spans="5:5" ht="16.350000000000001" customHeight="1" x14ac:dyDescent="0.25">
      <c r="E562" s="2"/>
    </row>
    <row r="563" spans="5:5" ht="14.85" customHeight="1" x14ac:dyDescent="0.25">
      <c r="E563" s="2"/>
    </row>
    <row r="564" spans="5:5" ht="16.350000000000001" customHeight="1" x14ac:dyDescent="0.25">
      <c r="E564" s="2"/>
    </row>
    <row r="565" spans="5:5" ht="16.350000000000001" customHeight="1" x14ac:dyDescent="0.25">
      <c r="E565" s="2"/>
    </row>
    <row r="566" spans="5:5" ht="16.350000000000001" customHeight="1" x14ac:dyDescent="0.25">
      <c r="E566" s="2"/>
    </row>
    <row r="567" spans="5:5" ht="16.350000000000001" customHeight="1" x14ac:dyDescent="0.25">
      <c r="E567" s="2"/>
    </row>
    <row r="568" spans="5:5" ht="16.350000000000001" customHeight="1" x14ac:dyDescent="0.25">
      <c r="E568" s="2"/>
    </row>
    <row r="569" spans="5:5" ht="16.350000000000001" customHeight="1" x14ac:dyDescent="0.25">
      <c r="E569" s="2"/>
    </row>
    <row r="570" spans="5:5" ht="14.85" customHeight="1" x14ac:dyDescent="0.25">
      <c r="E570" s="2"/>
    </row>
    <row r="571" spans="5:5" ht="16.350000000000001" customHeight="1" x14ac:dyDescent="0.25">
      <c r="E571" s="2"/>
    </row>
    <row r="572" spans="5:5" ht="16.350000000000001" customHeight="1" x14ac:dyDescent="0.25">
      <c r="E572" s="2"/>
    </row>
    <row r="573" spans="5:5" ht="16.350000000000001" customHeight="1" x14ac:dyDescent="0.25">
      <c r="E573" s="2"/>
    </row>
    <row r="574" spans="5:5" ht="16.350000000000001" customHeight="1" x14ac:dyDescent="0.25">
      <c r="E574" s="2"/>
    </row>
    <row r="575" spans="5:5" ht="16.350000000000001" customHeight="1" x14ac:dyDescent="0.25">
      <c r="E575" s="2"/>
    </row>
    <row r="576" spans="5:5" ht="16.350000000000001" customHeight="1" x14ac:dyDescent="0.25">
      <c r="E576" s="2"/>
    </row>
    <row r="577" spans="5:5" ht="14.85" customHeight="1" x14ac:dyDescent="0.25">
      <c r="E577" s="2"/>
    </row>
    <row r="578" spans="5:5" ht="16.350000000000001" customHeight="1" x14ac:dyDescent="0.25">
      <c r="E578" s="2"/>
    </row>
    <row r="579" spans="5:5" ht="16.350000000000001" customHeight="1" x14ac:dyDescent="0.25">
      <c r="E579" s="2"/>
    </row>
    <row r="580" spans="5:5" ht="16.350000000000001" customHeight="1" x14ac:dyDescent="0.25">
      <c r="E580" s="2"/>
    </row>
    <row r="581" spans="5:5" ht="16.350000000000001" customHeight="1" x14ac:dyDescent="0.25">
      <c r="E581" s="2"/>
    </row>
    <row r="582" spans="5:5" ht="16.350000000000001" customHeight="1" x14ac:dyDescent="0.25">
      <c r="E582" s="2"/>
    </row>
    <row r="583" spans="5:5" ht="16.350000000000001" customHeight="1" x14ac:dyDescent="0.25">
      <c r="E583" s="2"/>
    </row>
    <row r="584" spans="5:5" ht="14.85" customHeight="1" x14ac:dyDescent="0.25">
      <c r="E584" s="2"/>
    </row>
    <row r="585" spans="5:5" ht="16.350000000000001" customHeight="1" x14ac:dyDescent="0.25">
      <c r="E585" s="2"/>
    </row>
    <row r="586" spans="5:5" ht="16.350000000000001" customHeight="1" x14ac:dyDescent="0.25">
      <c r="E586" s="2"/>
    </row>
    <row r="587" spans="5:5" ht="16.350000000000001" customHeight="1" x14ac:dyDescent="0.25">
      <c r="E587" s="2"/>
    </row>
    <row r="588" spans="5:5" ht="16.350000000000001" customHeight="1" x14ac:dyDescent="0.25">
      <c r="E588" s="2"/>
    </row>
    <row r="589" spans="5:5" ht="16.350000000000001" customHeight="1" x14ac:dyDescent="0.25">
      <c r="E589" s="2"/>
    </row>
    <row r="590" spans="5:5" ht="16.350000000000001" customHeight="1" x14ac:dyDescent="0.25">
      <c r="E590" s="2"/>
    </row>
    <row r="591" spans="5:5" ht="14.85" customHeight="1" x14ac:dyDescent="0.25">
      <c r="E591" s="2"/>
    </row>
    <row r="592" spans="5:5" ht="16.350000000000001" customHeight="1" x14ac:dyDescent="0.25">
      <c r="E592" s="2"/>
    </row>
    <row r="593" spans="5:5" ht="16.350000000000001" customHeight="1" x14ac:dyDescent="0.25">
      <c r="E593" s="2"/>
    </row>
    <row r="594" spans="5:5" ht="16.350000000000001" customHeight="1" x14ac:dyDescent="0.25">
      <c r="E594" s="2"/>
    </row>
    <row r="595" spans="5:5" ht="16.350000000000001" customHeight="1" x14ac:dyDescent="0.25">
      <c r="E595" s="2"/>
    </row>
    <row r="596" spans="5:5" ht="16.350000000000001" customHeight="1" x14ac:dyDescent="0.25">
      <c r="E596" s="2"/>
    </row>
    <row r="597" spans="5:5" ht="16.350000000000001" customHeight="1" x14ac:dyDescent="0.25">
      <c r="E597" s="2"/>
    </row>
    <row r="598" spans="5:5" ht="14.85" customHeight="1" x14ac:dyDescent="0.25">
      <c r="E598" s="2"/>
    </row>
    <row r="599" spans="5:5" ht="16.350000000000001" customHeight="1" x14ac:dyDescent="0.25">
      <c r="E599" s="2"/>
    </row>
    <row r="600" spans="5:5" ht="16.350000000000001" customHeight="1" x14ac:dyDescent="0.25">
      <c r="E600" s="2"/>
    </row>
    <row r="601" spans="5:5" ht="16.350000000000001" customHeight="1" x14ac:dyDescent="0.25">
      <c r="E601" s="2"/>
    </row>
    <row r="602" spans="5:5" ht="16.350000000000001" customHeight="1" x14ac:dyDescent="0.25">
      <c r="E602" s="2"/>
    </row>
    <row r="603" spans="5:5" ht="16.350000000000001" customHeight="1" x14ac:dyDescent="0.25">
      <c r="E603" s="2"/>
    </row>
    <row r="604" spans="5:5" ht="16.350000000000001" customHeight="1" x14ac:dyDescent="0.25">
      <c r="E604" s="2"/>
    </row>
    <row r="605" spans="5:5" ht="14.85" customHeight="1" x14ac:dyDescent="0.25">
      <c r="E605" s="2"/>
    </row>
    <row r="606" spans="5:5" ht="16.350000000000001" customHeight="1" x14ac:dyDescent="0.25">
      <c r="E606" s="2"/>
    </row>
    <row r="607" spans="5:5" ht="16.350000000000001" customHeight="1" x14ac:dyDescent="0.25">
      <c r="E607" s="2"/>
    </row>
    <row r="608" spans="5:5" ht="16.350000000000001" customHeight="1" x14ac:dyDescent="0.25">
      <c r="E608" s="2"/>
    </row>
    <row r="609" spans="5:5" ht="16.350000000000001" customHeight="1" x14ac:dyDescent="0.25">
      <c r="E609" s="2"/>
    </row>
    <row r="610" spans="5:5" ht="16.350000000000001" customHeight="1" x14ac:dyDescent="0.25">
      <c r="E610" s="2"/>
    </row>
    <row r="611" spans="5:5" ht="16.350000000000001" customHeight="1" x14ac:dyDescent="0.25">
      <c r="E611" s="2"/>
    </row>
    <row r="612" spans="5:5" ht="14.85" customHeight="1" x14ac:dyDescent="0.25">
      <c r="E612" s="2"/>
    </row>
    <row r="613" spans="5:5" ht="16.350000000000001" customHeight="1" x14ac:dyDescent="0.25">
      <c r="E613" s="2"/>
    </row>
    <row r="614" spans="5:5" ht="16.350000000000001" customHeight="1" x14ac:dyDescent="0.25">
      <c r="E614" s="2"/>
    </row>
    <row r="615" spans="5:5" ht="16.350000000000001" customHeight="1" x14ac:dyDescent="0.25">
      <c r="E615" s="2"/>
    </row>
    <row r="616" spans="5:5" ht="16.350000000000001" customHeight="1" x14ac:dyDescent="0.25">
      <c r="E616" s="2"/>
    </row>
    <row r="617" spans="5:5" ht="16.350000000000001" customHeight="1" x14ac:dyDescent="0.25">
      <c r="E617" s="2"/>
    </row>
    <row r="618" spans="5:5" ht="16.350000000000001" customHeight="1" x14ac:dyDescent="0.25">
      <c r="E618" s="2"/>
    </row>
    <row r="619" spans="5:5" ht="14.85" customHeight="1" x14ac:dyDescent="0.25">
      <c r="E619" s="2"/>
    </row>
    <row r="620" spans="5:5" ht="16.350000000000001" customHeight="1" x14ac:dyDescent="0.25">
      <c r="E620" s="2"/>
    </row>
    <row r="621" spans="5:5" ht="16.350000000000001" customHeight="1" x14ac:dyDescent="0.25">
      <c r="E621" s="2"/>
    </row>
    <row r="622" spans="5:5" ht="16.350000000000001" customHeight="1" x14ac:dyDescent="0.25">
      <c r="E622" s="2"/>
    </row>
    <row r="623" spans="5:5" ht="16.350000000000001" customHeight="1" x14ac:dyDescent="0.25">
      <c r="E623" s="2"/>
    </row>
    <row r="624" spans="5:5" ht="16.350000000000001" customHeight="1" x14ac:dyDescent="0.25">
      <c r="E624" s="2"/>
    </row>
    <row r="625" spans="5:5" ht="16.350000000000001" customHeight="1" x14ac:dyDescent="0.25">
      <c r="E625" s="2"/>
    </row>
    <row r="626" spans="5:5" ht="14.85" customHeight="1" x14ac:dyDescent="0.25">
      <c r="E626" s="2"/>
    </row>
    <row r="627" spans="5:5" ht="16.350000000000001" customHeight="1" x14ac:dyDescent="0.25">
      <c r="E627" s="2"/>
    </row>
    <row r="628" spans="5:5" ht="16.350000000000001" customHeight="1" x14ac:dyDescent="0.25">
      <c r="E628" s="2"/>
    </row>
    <row r="629" spans="5:5" ht="16.350000000000001" customHeight="1" x14ac:dyDescent="0.25">
      <c r="E629" s="2"/>
    </row>
    <row r="630" spans="5:5" ht="16.350000000000001" customHeight="1" x14ac:dyDescent="0.25">
      <c r="E630" s="2"/>
    </row>
    <row r="631" spans="5:5" ht="16.350000000000001" customHeight="1" x14ac:dyDescent="0.25">
      <c r="E631" s="2"/>
    </row>
    <row r="632" spans="5:5" ht="16.350000000000001" customHeight="1" x14ac:dyDescent="0.25">
      <c r="E632" s="2"/>
    </row>
    <row r="633" spans="5:5" ht="14.85" customHeight="1" x14ac:dyDescent="0.25">
      <c r="E633" s="2"/>
    </row>
    <row r="634" spans="5:5" ht="16.350000000000001" customHeight="1" x14ac:dyDescent="0.25">
      <c r="E634" s="2"/>
    </row>
    <row r="635" spans="5:5" ht="16.350000000000001" customHeight="1" x14ac:dyDescent="0.25">
      <c r="E635" s="2"/>
    </row>
    <row r="636" spans="5:5" ht="16.350000000000001" customHeight="1" x14ac:dyDescent="0.25">
      <c r="E636" s="2"/>
    </row>
    <row r="637" spans="5:5" ht="16.350000000000001" customHeight="1" x14ac:dyDescent="0.25">
      <c r="E637" s="2"/>
    </row>
    <row r="638" spans="5:5" ht="16.350000000000001" customHeight="1" x14ac:dyDescent="0.25">
      <c r="E638" s="2"/>
    </row>
    <row r="639" spans="5:5" ht="16.350000000000001" customHeight="1" x14ac:dyDescent="0.25">
      <c r="E639" s="2"/>
    </row>
    <row r="640" spans="5:5" ht="14.85" customHeight="1" x14ac:dyDescent="0.25">
      <c r="E640" s="2"/>
    </row>
    <row r="641" spans="5:5" ht="16.350000000000001" customHeight="1" x14ac:dyDescent="0.25">
      <c r="E641" s="2"/>
    </row>
    <row r="642" spans="5:5" ht="16.350000000000001" customHeight="1" x14ac:dyDescent="0.25">
      <c r="E642" s="2"/>
    </row>
    <row r="643" spans="5:5" ht="16.350000000000001" customHeight="1" x14ac:dyDescent="0.25">
      <c r="E643" s="2"/>
    </row>
    <row r="644" spans="5:5" ht="16.350000000000001" customHeight="1" x14ac:dyDescent="0.25">
      <c r="E644" s="2"/>
    </row>
    <row r="645" spans="5:5" ht="16.350000000000001" customHeight="1" x14ac:dyDescent="0.25">
      <c r="E645" s="2"/>
    </row>
    <row r="646" spans="5:5" ht="16.350000000000001" customHeight="1" x14ac:dyDescent="0.25">
      <c r="E646" s="2"/>
    </row>
    <row r="647" spans="5:5" ht="14.85" customHeight="1" x14ac:dyDescent="0.25">
      <c r="E647" s="2"/>
    </row>
    <row r="648" spans="5:5" ht="16.350000000000001" customHeight="1" x14ac:dyDescent="0.25">
      <c r="E648" s="2"/>
    </row>
    <row r="649" spans="5:5" ht="16.350000000000001" customHeight="1" x14ac:dyDescent="0.25">
      <c r="E649" s="2"/>
    </row>
    <row r="650" spans="5:5" ht="16.350000000000001" customHeight="1" x14ac:dyDescent="0.25">
      <c r="E650" s="2"/>
    </row>
    <row r="651" spans="5:5" ht="16.350000000000001" customHeight="1" x14ac:dyDescent="0.25">
      <c r="E651" s="2"/>
    </row>
    <row r="652" spans="5:5" ht="16.350000000000001" customHeight="1" x14ac:dyDescent="0.25">
      <c r="E652" s="2"/>
    </row>
    <row r="653" spans="5:5" ht="16.350000000000001" customHeight="1" x14ac:dyDescent="0.25">
      <c r="E653" s="2"/>
    </row>
    <row r="654" spans="5:5" ht="14.85" customHeight="1" x14ac:dyDescent="0.25">
      <c r="E654" s="2"/>
    </row>
    <row r="655" spans="5:5" ht="16.350000000000001" customHeight="1" x14ac:dyDescent="0.25">
      <c r="E655" s="2"/>
    </row>
    <row r="656" spans="5:5" ht="16.350000000000001" customHeight="1" x14ac:dyDescent="0.25">
      <c r="E656" s="2"/>
    </row>
    <row r="657" spans="5:5" ht="16.350000000000001" customHeight="1" x14ac:dyDescent="0.25">
      <c r="E657" s="2"/>
    </row>
    <row r="658" spans="5:5" ht="16.350000000000001" customHeight="1" x14ac:dyDescent="0.25">
      <c r="E658" s="2"/>
    </row>
    <row r="659" spans="5:5" ht="16.350000000000001" customHeight="1" x14ac:dyDescent="0.25">
      <c r="E659" s="2"/>
    </row>
    <row r="660" spans="5:5" ht="16.350000000000001" customHeight="1" x14ac:dyDescent="0.25">
      <c r="E660" s="2"/>
    </row>
    <row r="661" spans="5:5" ht="14.85" customHeight="1" x14ac:dyDescent="0.25">
      <c r="E661" s="2"/>
    </row>
    <row r="662" spans="5:5" ht="16.350000000000001" customHeight="1" x14ac:dyDescent="0.25">
      <c r="E662" s="2"/>
    </row>
    <row r="663" spans="5:5" ht="16.350000000000001" customHeight="1" x14ac:dyDescent="0.25">
      <c r="E663" s="2"/>
    </row>
    <row r="664" spans="5:5" ht="16.350000000000001" customHeight="1" x14ac:dyDescent="0.25">
      <c r="E664" s="2"/>
    </row>
    <row r="665" spans="5:5" ht="16.350000000000001" customHeight="1" x14ac:dyDescent="0.25">
      <c r="E665" s="2"/>
    </row>
    <row r="666" spans="5:5" ht="16.350000000000001" customHeight="1" x14ac:dyDescent="0.25">
      <c r="E666" s="2"/>
    </row>
    <row r="667" spans="5:5" ht="16.350000000000001" customHeight="1" x14ac:dyDescent="0.25">
      <c r="E667" s="2"/>
    </row>
    <row r="668" spans="5:5" ht="14.85" customHeight="1" x14ac:dyDescent="0.25">
      <c r="E668" s="2"/>
    </row>
    <row r="669" spans="5:5" ht="16.350000000000001" customHeight="1" x14ac:dyDescent="0.25">
      <c r="E669" s="2"/>
    </row>
    <row r="670" spans="5:5" ht="16.350000000000001" customHeight="1" x14ac:dyDescent="0.25">
      <c r="E670" s="2"/>
    </row>
    <row r="671" spans="5:5" ht="16.350000000000001" customHeight="1" x14ac:dyDescent="0.25">
      <c r="E671" s="2"/>
    </row>
    <row r="672" spans="5:5" ht="16.350000000000001" customHeight="1" x14ac:dyDescent="0.25">
      <c r="E672" s="2"/>
    </row>
    <row r="673" spans="5:5" ht="16.350000000000001" customHeight="1" x14ac:dyDescent="0.25">
      <c r="E673" s="2"/>
    </row>
    <row r="674" spans="5:5" ht="16.350000000000001" customHeight="1" x14ac:dyDescent="0.25">
      <c r="E674" s="2"/>
    </row>
    <row r="675" spans="5:5" ht="14.85" customHeight="1" x14ac:dyDescent="0.25">
      <c r="E675" s="2"/>
    </row>
    <row r="676" spans="5:5" ht="16.350000000000001" customHeight="1" x14ac:dyDescent="0.25">
      <c r="E676" s="2"/>
    </row>
    <row r="677" spans="5:5" ht="16.350000000000001" customHeight="1" x14ac:dyDescent="0.25">
      <c r="E677" s="2"/>
    </row>
    <row r="678" spans="5:5" ht="16.350000000000001" customHeight="1" x14ac:dyDescent="0.25">
      <c r="E678" s="2"/>
    </row>
    <row r="679" spans="5:5" ht="16.350000000000001" customHeight="1" x14ac:dyDescent="0.25">
      <c r="E679" s="2"/>
    </row>
    <row r="680" spans="5:5" ht="16.350000000000001" customHeight="1" x14ac:dyDescent="0.25">
      <c r="E680" s="2"/>
    </row>
    <row r="681" spans="5:5" ht="16.350000000000001" customHeight="1" x14ac:dyDescent="0.25">
      <c r="E681" s="2"/>
    </row>
    <row r="682" spans="5:5" ht="14.85" customHeight="1" x14ac:dyDescent="0.25">
      <c r="E682" s="2"/>
    </row>
    <row r="683" spans="5:5" ht="16.350000000000001" customHeight="1" x14ac:dyDescent="0.25">
      <c r="E683" s="2"/>
    </row>
    <row r="684" spans="5:5" ht="16.350000000000001" customHeight="1" x14ac:dyDescent="0.25">
      <c r="E684" s="2"/>
    </row>
    <row r="685" spans="5:5" ht="16.350000000000001" customHeight="1" x14ac:dyDescent="0.25">
      <c r="E685" s="2"/>
    </row>
    <row r="686" spans="5:5" ht="16.350000000000001" customHeight="1" x14ac:dyDescent="0.25">
      <c r="E686" s="2"/>
    </row>
    <row r="687" spans="5:5" ht="16.350000000000001" customHeight="1" x14ac:dyDescent="0.25">
      <c r="E687" s="2"/>
    </row>
    <row r="688" spans="5:5" ht="16.350000000000001" customHeight="1" x14ac:dyDescent="0.25">
      <c r="E688" s="2"/>
    </row>
    <row r="689" spans="5:5" ht="14.85" customHeight="1" x14ac:dyDescent="0.25">
      <c r="E689" s="2"/>
    </row>
    <row r="690" spans="5:5" ht="16.350000000000001" customHeight="1" x14ac:dyDescent="0.25">
      <c r="E690" s="2"/>
    </row>
    <row r="691" spans="5:5" ht="16.350000000000001" customHeight="1" x14ac:dyDescent="0.25">
      <c r="E691" s="2"/>
    </row>
    <row r="692" spans="5:5" ht="16.350000000000001" customHeight="1" x14ac:dyDescent="0.25">
      <c r="E692" s="2"/>
    </row>
    <row r="693" spans="5:5" ht="16.350000000000001" customHeight="1" x14ac:dyDescent="0.25">
      <c r="E693" s="2"/>
    </row>
    <row r="694" spans="5:5" ht="16.350000000000001" customHeight="1" x14ac:dyDescent="0.25">
      <c r="E694" s="2"/>
    </row>
    <row r="695" spans="5:5" ht="16.350000000000001" customHeight="1" x14ac:dyDescent="0.25">
      <c r="E695" s="2"/>
    </row>
    <row r="696" spans="5:5" ht="14.85" customHeight="1" x14ac:dyDescent="0.25">
      <c r="E696" s="2"/>
    </row>
    <row r="697" spans="5:5" ht="16.350000000000001" customHeight="1" x14ac:dyDescent="0.25">
      <c r="E697" s="2"/>
    </row>
    <row r="698" spans="5:5" ht="16.350000000000001" customHeight="1" x14ac:dyDescent="0.25">
      <c r="E698" s="2"/>
    </row>
    <row r="699" spans="5:5" ht="16.350000000000001" customHeight="1" x14ac:dyDescent="0.25">
      <c r="E699" s="2"/>
    </row>
    <row r="700" spans="5:5" ht="16.350000000000001" customHeight="1" x14ac:dyDescent="0.25">
      <c r="E700" s="2"/>
    </row>
    <row r="701" spans="5:5" ht="16.350000000000001" customHeight="1" x14ac:dyDescent="0.25">
      <c r="E701" s="2"/>
    </row>
    <row r="702" spans="5:5" ht="16.350000000000001" customHeight="1" x14ac:dyDescent="0.25">
      <c r="E702" s="2"/>
    </row>
    <row r="703" spans="5:5" ht="14.85" customHeight="1" x14ac:dyDescent="0.25">
      <c r="E703" s="2"/>
    </row>
    <row r="704" spans="5:5" ht="16.350000000000001" customHeight="1" x14ac:dyDescent="0.25">
      <c r="E704" s="2"/>
    </row>
    <row r="705" spans="5:5" ht="16.350000000000001" customHeight="1" x14ac:dyDescent="0.25">
      <c r="E705" s="2"/>
    </row>
    <row r="706" spans="5:5" ht="16.350000000000001" customHeight="1" x14ac:dyDescent="0.25">
      <c r="E706" s="2"/>
    </row>
    <row r="707" spans="5:5" ht="16.350000000000001" customHeight="1" x14ac:dyDescent="0.25">
      <c r="E707" s="2"/>
    </row>
    <row r="708" spans="5:5" ht="16.350000000000001" customHeight="1" x14ac:dyDescent="0.25">
      <c r="E708" s="2"/>
    </row>
    <row r="709" spans="5:5" ht="16.350000000000001" customHeight="1" x14ac:dyDescent="0.25">
      <c r="E709" s="2"/>
    </row>
    <row r="710" spans="5:5" ht="14.85" customHeight="1" x14ac:dyDescent="0.25">
      <c r="E710" s="2"/>
    </row>
    <row r="711" spans="5:5" ht="16.350000000000001" customHeight="1" x14ac:dyDescent="0.25">
      <c r="E711" s="2"/>
    </row>
    <row r="712" spans="5:5" ht="16.350000000000001" customHeight="1" x14ac:dyDescent="0.25">
      <c r="E712" s="2"/>
    </row>
    <row r="713" spans="5:5" ht="16.350000000000001" customHeight="1" x14ac:dyDescent="0.25">
      <c r="E713" s="2"/>
    </row>
    <row r="714" spans="5:5" ht="16.350000000000001" customHeight="1" x14ac:dyDescent="0.25">
      <c r="E714" s="2"/>
    </row>
    <row r="715" spans="5:5" ht="16.350000000000001" customHeight="1" x14ac:dyDescent="0.25">
      <c r="E715" s="2"/>
    </row>
    <row r="716" spans="5:5" ht="16.350000000000001" customHeight="1" x14ac:dyDescent="0.25">
      <c r="E716" s="2"/>
    </row>
    <row r="717" spans="5:5" ht="14.85" customHeight="1" x14ac:dyDescent="0.25">
      <c r="E717" s="2"/>
    </row>
    <row r="718" spans="5:5" ht="16.350000000000001" customHeight="1" x14ac:dyDescent="0.25">
      <c r="E718" s="2"/>
    </row>
    <row r="719" spans="5:5" ht="16.350000000000001" customHeight="1" x14ac:dyDescent="0.25">
      <c r="E719" s="2"/>
    </row>
    <row r="720" spans="5:5" ht="16.350000000000001" customHeight="1" x14ac:dyDescent="0.25">
      <c r="E720" s="2"/>
    </row>
    <row r="721" spans="5:5" ht="16.350000000000001" customHeight="1" x14ac:dyDescent="0.25">
      <c r="E721" s="2"/>
    </row>
    <row r="722" spans="5:5" ht="16.350000000000001" customHeight="1" x14ac:dyDescent="0.25">
      <c r="E722" s="2"/>
    </row>
    <row r="723" spans="5:5" ht="16.350000000000001" customHeight="1" x14ac:dyDescent="0.25">
      <c r="E723" s="2"/>
    </row>
    <row r="724" spans="5:5" ht="14.85" customHeight="1" x14ac:dyDescent="0.25">
      <c r="E724" s="2"/>
    </row>
    <row r="725" spans="5:5" ht="16.350000000000001" customHeight="1" x14ac:dyDescent="0.25">
      <c r="E725" s="2"/>
    </row>
    <row r="726" spans="5:5" ht="16.350000000000001" customHeight="1" x14ac:dyDescent="0.25">
      <c r="E726" s="2"/>
    </row>
    <row r="727" spans="5:5" ht="16.350000000000001" customHeight="1" x14ac:dyDescent="0.25">
      <c r="E727" s="2"/>
    </row>
    <row r="728" spans="5:5" ht="16.350000000000001" customHeight="1" x14ac:dyDescent="0.25">
      <c r="E728" s="2"/>
    </row>
    <row r="729" spans="5:5" ht="16.350000000000001" customHeight="1" x14ac:dyDescent="0.25">
      <c r="E729" s="2"/>
    </row>
    <row r="730" spans="5:5" ht="16.350000000000001" customHeight="1" x14ac:dyDescent="0.25">
      <c r="E730" s="2"/>
    </row>
    <row r="731" spans="5:5" ht="14.85" customHeight="1" x14ac:dyDescent="0.25">
      <c r="E731" s="2"/>
    </row>
    <row r="732" spans="5:5" ht="16.350000000000001" customHeight="1" x14ac:dyDescent="0.25">
      <c r="E732" s="2"/>
    </row>
    <row r="733" spans="5:5" ht="16.350000000000001" customHeight="1" x14ac:dyDescent="0.25">
      <c r="E733" s="2"/>
    </row>
    <row r="734" spans="5:5" ht="16.350000000000001" customHeight="1" x14ac:dyDescent="0.25">
      <c r="E734" s="2"/>
    </row>
    <row r="735" spans="5:5" ht="16.350000000000001" customHeight="1" x14ac:dyDescent="0.25">
      <c r="E735" s="2"/>
    </row>
    <row r="736" spans="5:5" ht="16.350000000000001" customHeight="1" x14ac:dyDescent="0.25">
      <c r="E736" s="2"/>
    </row>
    <row r="737" spans="5:5" ht="16.350000000000001" customHeight="1" x14ac:dyDescent="0.25">
      <c r="E737" s="2"/>
    </row>
    <row r="738" spans="5:5" ht="14.85" customHeight="1" x14ac:dyDescent="0.25">
      <c r="E738" s="2"/>
    </row>
    <row r="739" spans="5:5" ht="16.350000000000001" customHeight="1" x14ac:dyDescent="0.25">
      <c r="E739" s="2"/>
    </row>
    <row r="740" spans="5:5" ht="16.350000000000001" customHeight="1" x14ac:dyDescent="0.25">
      <c r="E740" s="2"/>
    </row>
    <row r="741" spans="5:5" ht="16.350000000000001" customHeight="1" x14ac:dyDescent="0.25">
      <c r="E741" s="2"/>
    </row>
    <row r="742" spans="5:5" ht="16.350000000000001" customHeight="1" x14ac:dyDescent="0.25">
      <c r="E742" s="2"/>
    </row>
    <row r="743" spans="5:5" ht="16.350000000000001" customHeight="1" x14ac:dyDescent="0.25">
      <c r="E743" s="2"/>
    </row>
    <row r="744" spans="5:5" ht="16.350000000000001" customHeight="1" x14ac:dyDescent="0.25">
      <c r="E744" s="2"/>
    </row>
    <row r="745" spans="5:5" ht="14.85" customHeight="1" x14ac:dyDescent="0.25">
      <c r="E745" s="2"/>
    </row>
    <row r="746" spans="5:5" ht="16.350000000000001" customHeight="1" x14ac:dyDescent="0.25">
      <c r="E746" s="2"/>
    </row>
    <row r="747" spans="5:5" ht="16.350000000000001" customHeight="1" x14ac:dyDescent="0.25">
      <c r="E747" s="2"/>
    </row>
    <row r="748" spans="5:5" ht="16.350000000000001" customHeight="1" x14ac:dyDescent="0.25">
      <c r="E748" s="2"/>
    </row>
    <row r="749" spans="5:5" ht="16.350000000000001" customHeight="1" x14ac:dyDescent="0.25">
      <c r="E749" s="2"/>
    </row>
    <row r="750" spans="5:5" ht="16.350000000000001" customHeight="1" x14ac:dyDescent="0.25">
      <c r="E750" s="2"/>
    </row>
    <row r="751" spans="5:5" ht="16.350000000000001" customHeight="1" x14ac:dyDescent="0.25">
      <c r="E751" s="2"/>
    </row>
    <row r="752" spans="5:5" ht="14.85" customHeight="1" x14ac:dyDescent="0.25">
      <c r="E752" s="2"/>
    </row>
    <row r="753" spans="5:5" ht="16.350000000000001" customHeight="1" x14ac:dyDescent="0.25">
      <c r="E753" s="2"/>
    </row>
    <row r="754" spans="5:5" ht="16.350000000000001" customHeight="1" x14ac:dyDescent="0.25">
      <c r="E754" s="2"/>
    </row>
    <row r="755" spans="5:5" ht="16.350000000000001" customHeight="1" x14ac:dyDescent="0.25">
      <c r="E755" s="2"/>
    </row>
    <row r="756" spans="5:5" ht="16.350000000000001" customHeight="1" x14ac:dyDescent="0.25">
      <c r="E756" s="2"/>
    </row>
    <row r="757" spans="5:5" ht="16.350000000000001" customHeight="1" x14ac:dyDescent="0.25">
      <c r="E757" s="2"/>
    </row>
    <row r="758" spans="5:5" ht="16.350000000000001" customHeight="1" x14ac:dyDescent="0.25">
      <c r="E758" s="2"/>
    </row>
    <row r="759" spans="5:5" ht="14.85" customHeight="1" x14ac:dyDescent="0.25">
      <c r="E759" s="2"/>
    </row>
    <row r="760" spans="5:5" ht="16.350000000000001" customHeight="1" x14ac:dyDescent="0.25">
      <c r="E760" s="2"/>
    </row>
    <row r="761" spans="5:5" ht="16.350000000000001" customHeight="1" x14ac:dyDescent="0.25">
      <c r="E761" s="2"/>
    </row>
    <row r="762" spans="5:5" ht="16.350000000000001" customHeight="1" x14ac:dyDescent="0.25">
      <c r="E762" s="2"/>
    </row>
    <row r="763" spans="5:5" ht="16.350000000000001" customHeight="1" x14ac:dyDescent="0.25">
      <c r="E763" s="2"/>
    </row>
    <row r="764" spans="5:5" ht="16.350000000000001" customHeight="1" x14ac:dyDescent="0.25">
      <c r="E764" s="2"/>
    </row>
    <row r="765" spans="5:5" ht="16.350000000000001" customHeight="1" x14ac:dyDescent="0.25">
      <c r="E765" s="2"/>
    </row>
    <row r="766" spans="5:5" ht="14.85" customHeight="1" x14ac:dyDescent="0.25">
      <c r="E766" s="2"/>
    </row>
    <row r="767" spans="5:5" ht="16.350000000000001" customHeight="1" x14ac:dyDescent="0.25">
      <c r="E767" s="2"/>
    </row>
    <row r="768" spans="5:5" ht="16.350000000000001" customHeight="1" x14ac:dyDescent="0.25">
      <c r="E768" s="2"/>
    </row>
    <row r="769" spans="5:5" ht="16.350000000000001" customHeight="1" x14ac:dyDescent="0.25">
      <c r="E769" s="2"/>
    </row>
    <row r="770" spans="5:5" ht="16.350000000000001" customHeight="1" x14ac:dyDescent="0.25">
      <c r="E770" s="2"/>
    </row>
    <row r="771" spans="5:5" ht="16.350000000000001" customHeight="1" x14ac:dyDescent="0.25">
      <c r="E771" s="2"/>
    </row>
    <row r="772" spans="5:5" ht="16.350000000000001" customHeight="1" x14ac:dyDescent="0.25">
      <c r="E772" s="2"/>
    </row>
    <row r="773" spans="5:5" ht="14.85" customHeight="1" x14ac:dyDescent="0.25">
      <c r="E773" s="2"/>
    </row>
    <row r="774" spans="5:5" ht="16.350000000000001" customHeight="1" x14ac:dyDescent="0.25">
      <c r="E774" s="2"/>
    </row>
    <row r="775" spans="5:5" ht="16.350000000000001" customHeight="1" x14ac:dyDescent="0.25">
      <c r="E775" s="2"/>
    </row>
    <row r="776" spans="5:5" ht="16.350000000000001" customHeight="1" x14ac:dyDescent="0.25">
      <c r="E776" s="2"/>
    </row>
    <row r="777" spans="5:5" ht="16.350000000000001" customHeight="1" x14ac:dyDescent="0.25">
      <c r="E777" s="2"/>
    </row>
    <row r="778" spans="5:5" ht="16.350000000000001" customHeight="1" x14ac:dyDescent="0.25">
      <c r="E778" s="2"/>
    </row>
    <row r="779" spans="5:5" ht="16.350000000000001" customHeight="1" x14ac:dyDescent="0.25">
      <c r="E779" s="2"/>
    </row>
    <row r="780" spans="5:5" ht="14.85" customHeight="1" x14ac:dyDescent="0.25">
      <c r="E780" s="2"/>
    </row>
    <row r="781" spans="5:5" ht="16.350000000000001" customHeight="1" x14ac:dyDescent="0.25">
      <c r="E781" s="2"/>
    </row>
    <row r="782" spans="5:5" ht="16.350000000000001" customHeight="1" x14ac:dyDescent="0.25">
      <c r="E782" s="2"/>
    </row>
    <row r="783" spans="5:5" ht="16.350000000000001" customHeight="1" x14ac:dyDescent="0.25">
      <c r="E783" s="2"/>
    </row>
    <row r="784" spans="5:5" ht="16.350000000000001" customHeight="1" x14ac:dyDescent="0.25">
      <c r="E784" s="2"/>
    </row>
    <row r="785" spans="5:5" ht="16.350000000000001" customHeight="1" x14ac:dyDescent="0.25">
      <c r="E785" s="2"/>
    </row>
    <row r="786" spans="5:5" ht="16.350000000000001" customHeight="1" x14ac:dyDescent="0.25">
      <c r="E786" s="2"/>
    </row>
    <row r="787" spans="5:5" ht="14.85" customHeight="1" x14ac:dyDescent="0.25">
      <c r="E787" s="2"/>
    </row>
    <row r="788" spans="5:5" ht="16.350000000000001" customHeight="1" x14ac:dyDescent="0.25">
      <c r="E788" s="2"/>
    </row>
    <row r="789" spans="5:5" ht="16.350000000000001" customHeight="1" x14ac:dyDescent="0.25">
      <c r="E789" s="2"/>
    </row>
    <row r="790" spans="5:5" ht="16.350000000000001" customHeight="1" x14ac:dyDescent="0.25">
      <c r="E790" s="2"/>
    </row>
    <row r="791" spans="5:5" ht="16.350000000000001" customHeight="1" x14ac:dyDescent="0.25">
      <c r="E791" s="2"/>
    </row>
    <row r="792" spans="5:5" ht="16.350000000000001" customHeight="1" x14ac:dyDescent="0.25">
      <c r="E792" s="2"/>
    </row>
    <row r="793" spans="5:5" ht="16.350000000000001" customHeight="1" x14ac:dyDescent="0.25">
      <c r="E793" s="2"/>
    </row>
    <row r="794" spans="5:5" ht="14.85" customHeight="1" x14ac:dyDescent="0.25">
      <c r="E794" s="2"/>
    </row>
    <row r="795" spans="5:5" ht="16.350000000000001" customHeight="1" x14ac:dyDescent="0.25">
      <c r="E795" s="3"/>
    </row>
    <row r="796" spans="5:5" ht="16.350000000000001" customHeight="1" x14ac:dyDescent="0.25">
      <c r="E796" s="3"/>
    </row>
    <row r="797" spans="5:5" ht="16.350000000000001" customHeight="1" x14ac:dyDescent="0.25">
      <c r="E797" s="2"/>
    </row>
    <row r="798" spans="5:5" ht="16.350000000000001" customHeight="1" x14ac:dyDescent="0.25"/>
    <row r="799" spans="5:5" ht="16.350000000000001" customHeight="1" x14ac:dyDescent="0.25"/>
    <row r="800" spans="5:5" ht="16.350000000000001" customHeight="1" x14ac:dyDescent="0.25"/>
    <row r="801" ht="14.85" customHeight="1" x14ac:dyDescent="0.25"/>
    <row r="802" ht="16.350000000000001" customHeight="1" x14ac:dyDescent="0.25"/>
    <row r="803" ht="16.350000000000001" customHeight="1" x14ac:dyDescent="0.25"/>
    <row r="804" ht="16.350000000000001" customHeight="1" x14ac:dyDescent="0.25"/>
    <row r="805" ht="16.350000000000001" customHeight="1" x14ac:dyDescent="0.25"/>
    <row r="806" ht="16.350000000000001" customHeight="1" x14ac:dyDescent="0.25"/>
    <row r="807" ht="16.350000000000001" customHeight="1" x14ac:dyDescent="0.25"/>
    <row r="808" ht="14.85" customHeight="1" x14ac:dyDescent="0.25"/>
    <row r="809" ht="16.350000000000001" customHeight="1" x14ac:dyDescent="0.25"/>
    <row r="810" ht="16.350000000000001" customHeight="1" x14ac:dyDescent="0.25"/>
    <row r="811" ht="16.350000000000001" customHeight="1" x14ac:dyDescent="0.25"/>
    <row r="812" ht="16.350000000000001" customHeight="1" x14ac:dyDescent="0.25"/>
    <row r="813" ht="16.350000000000001" customHeight="1" x14ac:dyDescent="0.25"/>
    <row r="814" ht="16.350000000000001" customHeight="1" x14ac:dyDescent="0.25"/>
    <row r="815" ht="14.85" customHeight="1" x14ac:dyDescent="0.25"/>
    <row r="816" ht="16.350000000000001" customHeight="1" x14ac:dyDescent="0.25"/>
    <row r="817" ht="16.350000000000001" customHeight="1" x14ac:dyDescent="0.25"/>
    <row r="818" ht="16.350000000000001" customHeight="1" x14ac:dyDescent="0.25"/>
    <row r="819" ht="16.350000000000001" customHeight="1" x14ac:dyDescent="0.25"/>
    <row r="820" ht="16.350000000000001" customHeight="1" x14ac:dyDescent="0.25"/>
    <row r="821" ht="16.350000000000001" customHeight="1" x14ac:dyDescent="0.25"/>
    <row r="822" ht="14.85" customHeight="1" x14ac:dyDescent="0.25"/>
    <row r="823" ht="16.350000000000001" customHeight="1" x14ac:dyDescent="0.25"/>
    <row r="824" ht="16.350000000000001" customHeight="1" x14ac:dyDescent="0.25"/>
    <row r="825" ht="16.350000000000001" customHeight="1" x14ac:dyDescent="0.25"/>
    <row r="826" ht="16.350000000000001" customHeight="1" x14ac:dyDescent="0.25"/>
    <row r="827" ht="16.350000000000001" customHeight="1" x14ac:dyDescent="0.25"/>
    <row r="828" ht="16.350000000000001" customHeight="1" x14ac:dyDescent="0.25"/>
    <row r="829" ht="14.85" customHeight="1" x14ac:dyDescent="0.25"/>
    <row r="830" ht="16.350000000000001" customHeight="1" x14ac:dyDescent="0.25"/>
    <row r="831" ht="16.350000000000001" customHeight="1" x14ac:dyDescent="0.25"/>
    <row r="832" ht="16.350000000000001" customHeight="1" x14ac:dyDescent="0.25"/>
    <row r="833" ht="16.350000000000001" customHeight="1" x14ac:dyDescent="0.25"/>
    <row r="834" ht="16.350000000000001" customHeight="1" x14ac:dyDescent="0.25"/>
    <row r="835" ht="16.350000000000001" customHeight="1" x14ac:dyDescent="0.25"/>
    <row r="836" ht="14.85" customHeight="1" x14ac:dyDescent="0.25"/>
    <row r="837" ht="16.350000000000001" customHeight="1" x14ac:dyDescent="0.25"/>
    <row r="838" ht="16.350000000000001" customHeight="1" x14ac:dyDescent="0.25"/>
    <row r="839" ht="16.350000000000001" customHeight="1" x14ac:dyDescent="0.25"/>
    <row r="840" ht="16.350000000000001" customHeight="1" x14ac:dyDescent="0.25"/>
    <row r="841" ht="16.350000000000001" customHeight="1" x14ac:dyDescent="0.25"/>
    <row r="842" ht="16.350000000000001" customHeight="1" x14ac:dyDescent="0.25"/>
    <row r="843" ht="14.85" customHeight="1" x14ac:dyDescent="0.25"/>
    <row r="844" ht="16.350000000000001" customHeight="1" x14ac:dyDescent="0.25"/>
    <row r="845" ht="16.350000000000001" customHeight="1" x14ac:dyDescent="0.25"/>
    <row r="846" ht="16.350000000000001" customHeight="1" x14ac:dyDescent="0.25"/>
    <row r="847" ht="16.350000000000001" customHeight="1" x14ac:dyDescent="0.25"/>
    <row r="848" ht="16.350000000000001" customHeight="1" x14ac:dyDescent="0.25"/>
    <row r="849" ht="16.350000000000001" customHeight="1" x14ac:dyDescent="0.25"/>
    <row r="850" ht="14.85" customHeight="1" x14ac:dyDescent="0.25"/>
    <row r="851" ht="16.350000000000001" customHeight="1" x14ac:dyDescent="0.25"/>
    <row r="852" ht="16.350000000000001" customHeight="1" x14ac:dyDescent="0.25"/>
    <row r="853" ht="16.350000000000001" customHeight="1" x14ac:dyDescent="0.25"/>
    <row r="854" ht="16.350000000000001" customHeight="1" x14ac:dyDescent="0.25"/>
    <row r="855" ht="16.350000000000001" customHeight="1" x14ac:dyDescent="0.25"/>
    <row r="856" ht="16.350000000000001" customHeight="1" x14ac:dyDescent="0.25"/>
    <row r="857" ht="14.85" customHeight="1" x14ac:dyDescent="0.25"/>
    <row r="858" ht="16.350000000000001" customHeight="1" x14ac:dyDescent="0.25"/>
    <row r="859" ht="16.350000000000001" customHeight="1" x14ac:dyDescent="0.25"/>
    <row r="860" ht="16.350000000000001" customHeight="1" x14ac:dyDescent="0.25"/>
    <row r="861" ht="16.350000000000001" customHeight="1" x14ac:dyDescent="0.25"/>
    <row r="862" ht="16.350000000000001" customHeight="1" x14ac:dyDescent="0.25"/>
    <row r="863" ht="16.350000000000001" customHeight="1" x14ac:dyDescent="0.25"/>
    <row r="864" ht="14.85" customHeight="1" x14ac:dyDescent="0.25"/>
    <row r="865" ht="16.350000000000001" customHeight="1" x14ac:dyDescent="0.25"/>
    <row r="866" ht="16.350000000000001" customHeight="1" x14ac:dyDescent="0.25"/>
    <row r="867" ht="16.350000000000001" customHeight="1" x14ac:dyDescent="0.25"/>
    <row r="868" ht="16.350000000000001" customHeight="1" x14ac:dyDescent="0.25"/>
    <row r="869" ht="16.350000000000001" customHeight="1" x14ac:dyDescent="0.25"/>
    <row r="870" ht="16.350000000000001" customHeight="1" x14ac:dyDescent="0.25"/>
    <row r="871" ht="14.85" customHeight="1" x14ac:dyDescent="0.25"/>
    <row r="872" ht="16.350000000000001" customHeight="1" x14ac:dyDescent="0.25"/>
    <row r="873" ht="16.350000000000001" customHeight="1" x14ac:dyDescent="0.25"/>
    <row r="874" ht="16.350000000000001" customHeight="1" x14ac:dyDescent="0.25"/>
    <row r="875" ht="16.350000000000001" customHeight="1" x14ac:dyDescent="0.25"/>
    <row r="876" ht="16.350000000000001" customHeight="1" x14ac:dyDescent="0.25"/>
    <row r="877" ht="16.350000000000001" customHeight="1" x14ac:dyDescent="0.25"/>
    <row r="878" ht="14.85" customHeight="1" x14ac:dyDescent="0.25"/>
    <row r="879" ht="16.350000000000001" customHeight="1" x14ac:dyDescent="0.25"/>
    <row r="880" ht="16.350000000000001" customHeight="1" x14ac:dyDescent="0.25"/>
    <row r="881" ht="16.350000000000001" customHeight="1" x14ac:dyDescent="0.25"/>
    <row r="882" ht="16.350000000000001" customHeight="1" x14ac:dyDescent="0.25"/>
    <row r="883" ht="16.350000000000001" customHeight="1" x14ac:dyDescent="0.25"/>
    <row r="884" ht="16.350000000000001" customHeight="1" x14ac:dyDescent="0.25"/>
    <row r="885" ht="14.85" customHeight="1" x14ac:dyDescent="0.25"/>
    <row r="886" ht="16.350000000000001" customHeight="1" x14ac:dyDescent="0.25"/>
    <row r="887" ht="16.350000000000001" customHeight="1" x14ac:dyDescent="0.25"/>
    <row r="888" ht="16.350000000000001" customHeight="1" x14ac:dyDescent="0.25"/>
    <row r="889" ht="16.350000000000001" customHeight="1" x14ac:dyDescent="0.25"/>
    <row r="890" ht="16.350000000000001" customHeight="1" x14ac:dyDescent="0.25"/>
    <row r="891" ht="16.350000000000001" customHeight="1" x14ac:dyDescent="0.25"/>
    <row r="892" ht="14.85" customHeight="1" x14ac:dyDescent="0.25"/>
    <row r="893" ht="16.350000000000001" customHeight="1" x14ac:dyDescent="0.25"/>
    <row r="894" ht="16.350000000000001" customHeight="1" x14ac:dyDescent="0.25"/>
    <row r="895" ht="16.350000000000001" customHeight="1" x14ac:dyDescent="0.25"/>
    <row r="896" ht="16.350000000000001" customHeight="1" x14ac:dyDescent="0.25"/>
    <row r="897" ht="16.350000000000001" customHeight="1" x14ac:dyDescent="0.25"/>
    <row r="898" ht="16.350000000000001" customHeight="1" x14ac:dyDescent="0.25"/>
    <row r="899" ht="14.85" customHeight="1" x14ac:dyDescent="0.25"/>
    <row r="900" ht="16.350000000000001" customHeight="1" x14ac:dyDescent="0.25"/>
    <row r="901" ht="16.350000000000001" customHeight="1" x14ac:dyDescent="0.25"/>
    <row r="902" ht="16.350000000000001" customHeight="1" x14ac:dyDescent="0.25"/>
    <row r="903" ht="16.350000000000001" customHeight="1" x14ac:dyDescent="0.25"/>
    <row r="904" ht="16.350000000000001" customHeight="1" x14ac:dyDescent="0.25"/>
    <row r="905" ht="16.350000000000001" customHeight="1" x14ac:dyDescent="0.25"/>
    <row r="906" ht="14.85" customHeight="1" x14ac:dyDescent="0.25"/>
    <row r="907" ht="16.350000000000001" customHeight="1" x14ac:dyDescent="0.25"/>
    <row r="908" ht="16.350000000000001" customHeight="1" x14ac:dyDescent="0.25"/>
    <row r="909" ht="16.350000000000001" customHeight="1" x14ac:dyDescent="0.25"/>
    <row r="910" ht="16.350000000000001" customHeight="1" x14ac:dyDescent="0.25"/>
    <row r="911" ht="16.350000000000001" customHeight="1" x14ac:dyDescent="0.25"/>
    <row r="912" ht="16.350000000000001" customHeight="1" x14ac:dyDescent="0.25"/>
    <row r="913" ht="14.85" customHeight="1" x14ac:dyDescent="0.25"/>
    <row r="914" ht="16.350000000000001" customHeight="1" x14ac:dyDescent="0.25"/>
    <row r="915" ht="16.350000000000001" customHeight="1" x14ac:dyDescent="0.25"/>
    <row r="916" ht="16.350000000000001" customHeight="1" x14ac:dyDescent="0.25"/>
    <row r="917" ht="16.350000000000001" customHeight="1" x14ac:dyDescent="0.25"/>
    <row r="918" ht="16.350000000000001" customHeight="1" x14ac:dyDescent="0.25"/>
    <row r="919" ht="16.350000000000001" customHeight="1" x14ac:dyDescent="0.25"/>
    <row r="920" ht="14.85" customHeight="1" x14ac:dyDescent="0.25"/>
    <row r="921" ht="16.350000000000001" customHeight="1" x14ac:dyDescent="0.25"/>
    <row r="922" ht="16.350000000000001" customHeight="1" x14ac:dyDescent="0.25"/>
    <row r="923" ht="16.350000000000001" customHeight="1" x14ac:dyDescent="0.25"/>
    <row r="924" ht="16.350000000000001" customHeight="1" x14ac:dyDescent="0.25"/>
    <row r="925" ht="16.350000000000001" customHeight="1" x14ac:dyDescent="0.25"/>
    <row r="926" ht="16.350000000000001" customHeight="1" x14ac:dyDescent="0.25"/>
    <row r="927" ht="14.85" customHeight="1" x14ac:dyDescent="0.25"/>
    <row r="928" ht="16.350000000000001" customHeight="1" x14ac:dyDescent="0.25"/>
    <row r="929" ht="16.350000000000001" customHeight="1" x14ac:dyDescent="0.25"/>
    <row r="930" ht="16.350000000000001" customHeight="1" x14ac:dyDescent="0.25"/>
    <row r="931" ht="16.350000000000001" customHeight="1" x14ac:dyDescent="0.25"/>
    <row r="932" ht="16.350000000000001" customHeight="1" x14ac:dyDescent="0.25"/>
    <row r="933" ht="16.350000000000001" customHeight="1" x14ac:dyDescent="0.25"/>
    <row r="934" ht="14.85" customHeight="1" x14ac:dyDescent="0.25"/>
    <row r="935" ht="16.350000000000001" customHeight="1" x14ac:dyDescent="0.25"/>
    <row r="936" ht="16.350000000000001" customHeight="1" x14ac:dyDescent="0.25"/>
    <row r="937" ht="16.350000000000001" customHeight="1" x14ac:dyDescent="0.25"/>
    <row r="938" ht="16.350000000000001" customHeight="1" x14ac:dyDescent="0.25"/>
    <row r="939" ht="16.350000000000001" customHeight="1" x14ac:dyDescent="0.25"/>
    <row r="940" ht="16.350000000000001" customHeight="1" x14ac:dyDescent="0.25"/>
    <row r="941" ht="14.85" customHeight="1" x14ac:dyDescent="0.25"/>
    <row r="942" ht="16.350000000000001" customHeight="1" x14ac:dyDescent="0.25"/>
    <row r="943" ht="16.350000000000001" customHeight="1" x14ac:dyDescent="0.25"/>
    <row r="944" ht="16.350000000000001" customHeight="1" x14ac:dyDescent="0.25"/>
    <row r="945" ht="16.350000000000001" customHeight="1" x14ac:dyDescent="0.25"/>
    <row r="946" ht="16.350000000000001" customHeight="1" x14ac:dyDescent="0.25"/>
    <row r="947" ht="16.350000000000001" customHeight="1" x14ac:dyDescent="0.25"/>
    <row r="948" ht="14.85" customHeight="1" x14ac:dyDescent="0.25"/>
    <row r="949" ht="16.350000000000001" customHeight="1" x14ac:dyDescent="0.25"/>
    <row r="950" ht="16.350000000000001" customHeight="1" x14ac:dyDescent="0.25"/>
    <row r="951" ht="16.350000000000001" customHeight="1" x14ac:dyDescent="0.25"/>
    <row r="952" ht="16.350000000000001" customHeight="1" x14ac:dyDescent="0.25"/>
    <row r="953" ht="16.350000000000001" customHeight="1" x14ac:dyDescent="0.25"/>
    <row r="954" ht="16.350000000000001" customHeight="1" x14ac:dyDescent="0.25"/>
    <row r="955" ht="14.85" customHeight="1" x14ac:dyDescent="0.25"/>
    <row r="956" ht="16.350000000000001" customHeight="1" x14ac:dyDescent="0.25"/>
    <row r="957" ht="16.350000000000001" customHeight="1" x14ac:dyDescent="0.25"/>
    <row r="958" ht="16.350000000000001" customHeight="1" x14ac:dyDescent="0.25"/>
    <row r="959" ht="16.350000000000001" customHeight="1" x14ac:dyDescent="0.25"/>
    <row r="960" ht="16.350000000000001" customHeight="1" x14ac:dyDescent="0.25"/>
    <row r="961" ht="16.350000000000001" customHeight="1" x14ac:dyDescent="0.25"/>
    <row r="962" ht="14.85" customHeight="1" x14ac:dyDescent="0.25"/>
    <row r="963" ht="16.350000000000001" customHeight="1" x14ac:dyDescent="0.25"/>
    <row r="964" ht="16.350000000000001" customHeight="1" x14ac:dyDescent="0.25"/>
    <row r="965" ht="16.350000000000001" customHeight="1" x14ac:dyDescent="0.25"/>
    <row r="966" ht="16.350000000000001" customHeight="1" x14ac:dyDescent="0.25"/>
    <row r="967" ht="16.350000000000001" customHeight="1" x14ac:dyDescent="0.25"/>
    <row r="968" ht="16.350000000000001" customHeight="1" x14ac:dyDescent="0.25"/>
    <row r="969" ht="14.85" customHeight="1" x14ac:dyDescent="0.25"/>
    <row r="970" ht="16.350000000000001" customHeight="1" x14ac:dyDescent="0.25"/>
    <row r="971" ht="16.350000000000001" customHeight="1" x14ac:dyDescent="0.25"/>
    <row r="972" ht="16.350000000000001" customHeight="1" x14ac:dyDescent="0.25"/>
    <row r="973" ht="16.350000000000001" customHeight="1" x14ac:dyDescent="0.25"/>
    <row r="974" ht="16.350000000000001" customHeight="1" x14ac:dyDescent="0.25"/>
    <row r="975" ht="16.350000000000001" customHeight="1" x14ac:dyDescent="0.25"/>
    <row r="976" ht="14.85" customHeight="1" x14ac:dyDescent="0.25"/>
    <row r="977" ht="16.350000000000001" customHeight="1" x14ac:dyDescent="0.25"/>
    <row r="978" ht="16.350000000000001" customHeight="1" x14ac:dyDescent="0.25"/>
    <row r="979" ht="16.350000000000001" customHeight="1" x14ac:dyDescent="0.25"/>
    <row r="980" ht="16.350000000000001" customHeight="1" x14ac:dyDescent="0.25"/>
    <row r="981" ht="16.350000000000001" customHeight="1" x14ac:dyDescent="0.25"/>
    <row r="982" ht="16.350000000000001" customHeight="1" x14ac:dyDescent="0.25"/>
    <row r="983" ht="14.85" customHeight="1" x14ac:dyDescent="0.25"/>
    <row r="984" ht="16.350000000000001" customHeight="1" x14ac:dyDescent="0.25"/>
    <row r="985" ht="16.350000000000001" customHeight="1" x14ac:dyDescent="0.25"/>
    <row r="986" ht="16.350000000000001" customHeight="1" x14ac:dyDescent="0.25"/>
    <row r="987" ht="16.350000000000001" customHeight="1" x14ac:dyDescent="0.25"/>
    <row r="988" ht="16.350000000000001" customHeight="1" x14ac:dyDescent="0.25"/>
    <row r="989" ht="16.350000000000001" customHeight="1" x14ac:dyDescent="0.25"/>
    <row r="990" ht="14.85" customHeight="1" x14ac:dyDescent="0.25"/>
    <row r="991" ht="16.350000000000001" customHeight="1" x14ac:dyDescent="0.25"/>
    <row r="992" ht="16.350000000000001" customHeight="1" x14ac:dyDescent="0.25"/>
    <row r="993" ht="16.350000000000001" customHeight="1" x14ac:dyDescent="0.25"/>
    <row r="994" ht="16.350000000000001" customHeight="1" x14ac:dyDescent="0.25"/>
    <row r="995" ht="16.350000000000001" customHeight="1" x14ac:dyDescent="0.25"/>
    <row r="996" ht="16.350000000000001" customHeight="1" x14ac:dyDescent="0.25"/>
    <row r="997" ht="14.85" customHeight="1" x14ac:dyDescent="0.25"/>
    <row r="998" ht="16.350000000000001" customHeight="1" x14ac:dyDescent="0.25"/>
    <row r="999" ht="16.350000000000001" customHeight="1" x14ac:dyDescent="0.25"/>
    <row r="1000" ht="16.350000000000001" customHeight="1" x14ac:dyDescent="0.25"/>
    <row r="1001" ht="16.350000000000001" customHeight="1" x14ac:dyDescent="0.25"/>
    <row r="1002" ht="16.350000000000001" customHeight="1" x14ac:dyDescent="0.25"/>
    <row r="1003" ht="16.350000000000001" customHeight="1" x14ac:dyDescent="0.25"/>
    <row r="1004" ht="14.85" customHeight="1" x14ac:dyDescent="0.25"/>
    <row r="1005" ht="16.350000000000001" customHeight="1" x14ac:dyDescent="0.25"/>
    <row r="1006" ht="16.350000000000001" customHeight="1" x14ac:dyDescent="0.25"/>
    <row r="1007" ht="16.350000000000001" customHeight="1" x14ac:dyDescent="0.25"/>
    <row r="1008" ht="16.350000000000001" customHeight="1" x14ac:dyDescent="0.25"/>
    <row r="1009" ht="16.350000000000001" customHeight="1" x14ac:dyDescent="0.25"/>
    <row r="1010" ht="16.350000000000001" customHeight="1" x14ac:dyDescent="0.25"/>
    <row r="1011" ht="14.85" customHeight="1" x14ac:dyDescent="0.25"/>
    <row r="1012" ht="16.350000000000001" customHeight="1" x14ac:dyDescent="0.25"/>
    <row r="1013" ht="16.350000000000001" customHeight="1" x14ac:dyDescent="0.25"/>
    <row r="1014" ht="16.350000000000001" customHeight="1" x14ac:dyDescent="0.25"/>
    <row r="1015" ht="16.350000000000001" customHeight="1" x14ac:dyDescent="0.25"/>
    <row r="1016" ht="16.350000000000001" customHeight="1" x14ac:dyDescent="0.25"/>
    <row r="1017" ht="16.350000000000001" customHeight="1" x14ac:dyDescent="0.25"/>
    <row r="1018" ht="14.85" customHeight="1" x14ac:dyDescent="0.25"/>
    <row r="1019" ht="16.350000000000001" customHeight="1" x14ac:dyDescent="0.25"/>
    <row r="1020" ht="16.350000000000001" customHeight="1" x14ac:dyDescent="0.25"/>
    <row r="1021" ht="16.350000000000001" customHeight="1" x14ac:dyDescent="0.25"/>
    <row r="1022" ht="16.350000000000001" customHeight="1" x14ac:dyDescent="0.25"/>
    <row r="1023" ht="16.350000000000001" customHeight="1" x14ac:dyDescent="0.25"/>
    <row r="1024" ht="16.350000000000001" customHeight="1" x14ac:dyDescent="0.25"/>
    <row r="1025" ht="14.85" customHeight="1" x14ac:dyDescent="0.25"/>
    <row r="1026" ht="16.350000000000001" customHeight="1" x14ac:dyDescent="0.25"/>
    <row r="1027" ht="16.350000000000001" customHeight="1" x14ac:dyDescent="0.25"/>
    <row r="1028" ht="16.350000000000001" customHeight="1" x14ac:dyDescent="0.25"/>
    <row r="1029" ht="16.350000000000001" customHeight="1" x14ac:dyDescent="0.25"/>
    <row r="1030" ht="16.350000000000001" customHeight="1" x14ac:dyDescent="0.25"/>
    <row r="1031" ht="16.350000000000001" customHeight="1" x14ac:dyDescent="0.25"/>
    <row r="1032" ht="14.85" customHeight="1" x14ac:dyDescent="0.25"/>
    <row r="1033" ht="16.350000000000001" customHeight="1" x14ac:dyDescent="0.25"/>
    <row r="1034" ht="16.350000000000001" customHeight="1" x14ac:dyDescent="0.25"/>
    <row r="1035" ht="16.350000000000001" customHeight="1" x14ac:dyDescent="0.25"/>
    <row r="1036" ht="16.350000000000001" customHeight="1" x14ac:dyDescent="0.25"/>
    <row r="1037" ht="16.350000000000001" customHeight="1" x14ac:dyDescent="0.25"/>
    <row r="1038" ht="16.350000000000001" customHeight="1" x14ac:dyDescent="0.25"/>
    <row r="1039" ht="14.85" customHeight="1" x14ac:dyDescent="0.25"/>
    <row r="1040" ht="16.350000000000001" customHeight="1" x14ac:dyDescent="0.25"/>
    <row r="1041" ht="16.350000000000001" customHeight="1" x14ac:dyDescent="0.25"/>
    <row r="1042" ht="16.350000000000001" customHeight="1" x14ac:dyDescent="0.25"/>
    <row r="1043" ht="16.350000000000001" customHeight="1" x14ac:dyDescent="0.25"/>
    <row r="1044" ht="16.350000000000001" customHeight="1" x14ac:dyDescent="0.25"/>
    <row r="1045" ht="16.350000000000001" customHeight="1" x14ac:dyDescent="0.25"/>
    <row r="1046" ht="14.85" customHeight="1" x14ac:dyDescent="0.25"/>
    <row r="1047" ht="16.350000000000001" customHeight="1" x14ac:dyDescent="0.25"/>
    <row r="1048" ht="16.350000000000001" customHeight="1" x14ac:dyDescent="0.25"/>
    <row r="1049" ht="16.350000000000001" customHeight="1" x14ac:dyDescent="0.25"/>
    <row r="1050" ht="16.350000000000001" customHeight="1" x14ac:dyDescent="0.25"/>
    <row r="1051" ht="16.350000000000001" customHeight="1" x14ac:dyDescent="0.25"/>
    <row r="1052" ht="16.350000000000001" customHeight="1" x14ac:dyDescent="0.25"/>
    <row r="1053" ht="14.85" customHeight="1" x14ac:dyDescent="0.25"/>
    <row r="1054" ht="16.350000000000001" customHeight="1" x14ac:dyDescent="0.25"/>
    <row r="1055" ht="16.350000000000001" customHeight="1" x14ac:dyDescent="0.25"/>
    <row r="1056" ht="16.350000000000001" customHeight="1" x14ac:dyDescent="0.25"/>
    <row r="1057" ht="16.350000000000001" customHeight="1" x14ac:dyDescent="0.25"/>
    <row r="1058" ht="16.350000000000001" customHeight="1" x14ac:dyDescent="0.25"/>
    <row r="1059" ht="16.350000000000001" customHeight="1" x14ac:dyDescent="0.25"/>
    <row r="1060" ht="14.85" customHeight="1" x14ac:dyDescent="0.25"/>
    <row r="1061" ht="16.350000000000001" customHeight="1" x14ac:dyDescent="0.25"/>
    <row r="1062" ht="16.350000000000001" customHeight="1" x14ac:dyDescent="0.25"/>
    <row r="1063" ht="16.350000000000001" customHeight="1" x14ac:dyDescent="0.25"/>
    <row r="1064" ht="16.350000000000001" customHeight="1" x14ac:dyDescent="0.25"/>
    <row r="1065" ht="16.350000000000001" customHeight="1" x14ac:dyDescent="0.25"/>
    <row r="1066" ht="16.350000000000001" customHeight="1" x14ac:dyDescent="0.25"/>
    <row r="1067" ht="14.85" customHeight="1" x14ac:dyDescent="0.25"/>
    <row r="1068" ht="16.350000000000001" customHeight="1" x14ac:dyDescent="0.25"/>
    <row r="1069" ht="16.350000000000001" customHeight="1" x14ac:dyDescent="0.25"/>
    <row r="1070" ht="16.350000000000001" customHeight="1" x14ac:dyDescent="0.25"/>
    <row r="1071" ht="16.350000000000001" customHeight="1" x14ac:dyDescent="0.25"/>
    <row r="1072" ht="16.350000000000001" customHeight="1" x14ac:dyDescent="0.25"/>
    <row r="1073" ht="16.350000000000001" customHeight="1" x14ac:dyDescent="0.25"/>
    <row r="1074" ht="14.85" customHeight="1" x14ac:dyDescent="0.25"/>
    <row r="1075" ht="16.350000000000001" customHeight="1" x14ac:dyDescent="0.25"/>
    <row r="1076" ht="16.350000000000001" customHeight="1" x14ac:dyDescent="0.25"/>
    <row r="1077" ht="16.350000000000001" customHeight="1" x14ac:dyDescent="0.25"/>
    <row r="1078" ht="16.350000000000001" customHeight="1" x14ac:dyDescent="0.25"/>
    <row r="1079" ht="16.350000000000001" customHeight="1" x14ac:dyDescent="0.25"/>
    <row r="1080" ht="16.350000000000001" customHeight="1" x14ac:dyDescent="0.25"/>
    <row r="1081" ht="14.85" customHeight="1" x14ac:dyDescent="0.25"/>
    <row r="1082" ht="16.350000000000001" customHeight="1" x14ac:dyDescent="0.25"/>
    <row r="1083" ht="16.350000000000001" customHeight="1" x14ac:dyDescent="0.25"/>
    <row r="1084" ht="16.350000000000001" customHeight="1" x14ac:dyDescent="0.25"/>
    <row r="1085" ht="16.350000000000001" customHeight="1" x14ac:dyDescent="0.25"/>
    <row r="1086" ht="16.350000000000001" customHeight="1" x14ac:dyDescent="0.25"/>
    <row r="1087" ht="16.350000000000001" customHeight="1" x14ac:dyDescent="0.25"/>
    <row r="1088" ht="14.85" customHeight="1" x14ac:dyDescent="0.25"/>
    <row r="1089" ht="16.350000000000001" customHeight="1" x14ac:dyDescent="0.25"/>
    <row r="1090" ht="16.350000000000001" customHeight="1" x14ac:dyDescent="0.25"/>
    <row r="1091" ht="16.350000000000001" customHeight="1" x14ac:dyDescent="0.25"/>
    <row r="1092" ht="16.350000000000001" customHeight="1" x14ac:dyDescent="0.25"/>
    <row r="1093" ht="16.350000000000001" customHeight="1" x14ac:dyDescent="0.25"/>
    <row r="1094" ht="16.350000000000001" customHeight="1" x14ac:dyDescent="0.25"/>
    <row r="1095" ht="14.85" customHeight="1" x14ac:dyDescent="0.25"/>
    <row r="1096" ht="16.350000000000001" customHeight="1" x14ac:dyDescent="0.25"/>
    <row r="1097" ht="16.350000000000001" customHeight="1" x14ac:dyDescent="0.25"/>
    <row r="1098" ht="16.350000000000001" customHeight="1" x14ac:dyDescent="0.25"/>
    <row r="1099" ht="16.350000000000001" customHeight="1" x14ac:dyDescent="0.25"/>
    <row r="1100" ht="16.350000000000001" customHeight="1" x14ac:dyDescent="0.25"/>
    <row r="1101" ht="16.350000000000001" customHeight="1" x14ac:dyDescent="0.25"/>
    <row r="1102" ht="14.85" customHeight="1" x14ac:dyDescent="0.25"/>
    <row r="1103" ht="16.350000000000001" customHeight="1" x14ac:dyDescent="0.25"/>
    <row r="1104" ht="16.350000000000001" customHeight="1" x14ac:dyDescent="0.25"/>
    <row r="1105" ht="16.350000000000001" customHeight="1" x14ac:dyDescent="0.25"/>
    <row r="1106" ht="16.350000000000001" customHeight="1" x14ac:dyDescent="0.25"/>
    <row r="1107" ht="16.350000000000001" customHeight="1" x14ac:dyDescent="0.25"/>
    <row r="1108" ht="16.350000000000001" customHeight="1" x14ac:dyDescent="0.25"/>
    <row r="1109" ht="14.85" customHeight="1" x14ac:dyDescent="0.25"/>
    <row r="1110" ht="16.350000000000001" customHeight="1" x14ac:dyDescent="0.25"/>
    <row r="1111" ht="16.350000000000001" customHeight="1" x14ac:dyDescent="0.25"/>
    <row r="1112" ht="16.350000000000001" customHeight="1" x14ac:dyDescent="0.25"/>
    <row r="1113" ht="16.350000000000001" customHeight="1" x14ac:dyDescent="0.25"/>
    <row r="1114" ht="16.350000000000001" customHeight="1" x14ac:dyDescent="0.25"/>
    <row r="1115" ht="16.350000000000001" customHeight="1" x14ac:dyDescent="0.25"/>
    <row r="1116" ht="14.85" customHeight="1" x14ac:dyDescent="0.25"/>
    <row r="1117" ht="16.350000000000001" customHeight="1" x14ac:dyDescent="0.25"/>
    <row r="1118" ht="16.350000000000001" customHeight="1" x14ac:dyDescent="0.25"/>
    <row r="1119" ht="16.350000000000001" customHeight="1" x14ac:dyDescent="0.25"/>
    <row r="1120" ht="16.350000000000001" customHeight="1" x14ac:dyDescent="0.25"/>
    <row r="1121" ht="16.350000000000001" customHeight="1" x14ac:dyDescent="0.25"/>
    <row r="1122" ht="16.350000000000001" customHeight="1" x14ac:dyDescent="0.25"/>
    <row r="1123" ht="14.85" customHeight="1" x14ac:dyDescent="0.25"/>
    <row r="1124" ht="16.350000000000001" customHeight="1" x14ac:dyDescent="0.25"/>
    <row r="1125" ht="16.350000000000001" customHeight="1" x14ac:dyDescent="0.25"/>
    <row r="1126" ht="16.350000000000001" customHeight="1" x14ac:dyDescent="0.25"/>
    <row r="1127" ht="16.350000000000001" customHeight="1" x14ac:dyDescent="0.25"/>
    <row r="1128" ht="16.350000000000001" customHeight="1" x14ac:dyDescent="0.25"/>
    <row r="1129" ht="16.350000000000001" customHeight="1" x14ac:dyDescent="0.25"/>
    <row r="1130" ht="14.85" customHeight="1" x14ac:dyDescent="0.25"/>
    <row r="1131" ht="16.350000000000001" customHeight="1" x14ac:dyDescent="0.25"/>
    <row r="1132" ht="16.350000000000001" customHeight="1" x14ac:dyDescent="0.25"/>
    <row r="1133" ht="16.350000000000001" customHeight="1" x14ac:dyDescent="0.25"/>
    <row r="1134" ht="16.350000000000001" customHeight="1" x14ac:dyDescent="0.25"/>
    <row r="1135" ht="16.350000000000001" customHeight="1" x14ac:dyDescent="0.25"/>
    <row r="1136" ht="16.350000000000001" customHeight="1" x14ac:dyDescent="0.25"/>
    <row r="1137" ht="14.85" customHeight="1" x14ac:dyDescent="0.25"/>
    <row r="1138" ht="16.350000000000001" customHeight="1" x14ac:dyDescent="0.25"/>
    <row r="1139" ht="16.350000000000001" customHeight="1" x14ac:dyDescent="0.25"/>
    <row r="1140" ht="16.350000000000001" customHeight="1" x14ac:dyDescent="0.25"/>
    <row r="1141" ht="16.350000000000001" customHeight="1" x14ac:dyDescent="0.25"/>
    <row r="1142" ht="16.350000000000001" customHeight="1" x14ac:dyDescent="0.25"/>
    <row r="1143" ht="16.350000000000001" customHeight="1" x14ac:dyDescent="0.25"/>
    <row r="1144" ht="14.85" customHeight="1" x14ac:dyDescent="0.25"/>
    <row r="1145" ht="16.350000000000001" customHeight="1" x14ac:dyDescent="0.25"/>
    <row r="1146" ht="16.350000000000001" customHeight="1" x14ac:dyDescent="0.25"/>
    <row r="1147" ht="16.350000000000001" customHeight="1" x14ac:dyDescent="0.25"/>
    <row r="1148" ht="16.350000000000001" customHeight="1" x14ac:dyDescent="0.25"/>
    <row r="1149" ht="16.350000000000001" customHeight="1" x14ac:dyDescent="0.25"/>
    <row r="1150" ht="16.350000000000001" customHeight="1" x14ac:dyDescent="0.25"/>
    <row r="1151" ht="14.85" customHeight="1" x14ac:dyDescent="0.25"/>
    <row r="1152" ht="16.350000000000001" customHeight="1" x14ac:dyDescent="0.25"/>
    <row r="1153" ht="16.350000000000001" customHeight="1" x14ac:dyDescent="0.25"/>
    <row r="1154" ht="16.350000000000001" customHeight="1" x14ac:dyDescent="0.25"/>
    <row r="1155" ht="16.350000000000001" customHeight="1" x14ac:dyDescent="0.25"/>
    <row r="1156" ht="16.350000000000001" customHeight="1" x14ac:dyDescent="0.25"/>
    <row r="1157" ht="16.350000000000001" customHeight="1" x14ac:dyDescent="0.25"/>
    <row r="1158" ht="14.85" customHeight="1" x14ac:dyDescent="0.25"/>
    <row r="1159" ht="16.350000000000001" customHeight="1" x14ac:dyDescent="0.25"/>
    <row r="1160" ht="16.350000000000001" customHeight="1" x14ac:dyDescent="0.25"/>
    <row r="1161" ht="16.350000000000001" customHeight="1" x14ac:dyDescent="0.25"/>
    <row r="1162" ht="16.350000000000001" customHeight="1" x14ac:dyDescent="0.25"/>
    <row r="1163" ht="16.350000000000001" customHeight="1" x14ac:dyDescent="0.25"/>
    <row r="1164" ht="16.350000000000001" customHeight="1" x14ac:dyDescent="0.25"/>
    <row r="1165" ht="14.85" customHeight="1" x14ac:dyDescent="0.25"/>
    <row r="1166" ht="16.350000000000001" customHeight="1" x14ac:dyDescent="0.25"/>
    <row r="1167" ht="16.350000000000001" customHeight="1" x14ac:dyDescent="0.25"/>
    <row r="1168" ht="16.350000000000001" customHeight="1" x14ac:dyDescent="0.25"/>
    <row r="1169" ht="16.350000000000001" customHeight="1" x14ac:dyDescent="0.25"/>
    <row r="1170" ht="16.350000000000001" customHeight="1" x14ac:dyDescent="0.25"/>
    <row r="1171" ht="16.350000000000001" customHeight="1" x14ac:dyDescent="0.25"/>
    <row r="1172" ht="14.85" customHeight="1" x14ac:dyDescent="0.25"/>
    <row r="1173" ht="16.350000000000001" customHeight="1" x14ac:dyDescent="0.25"/>
    <row r="1174" ht="16.350000000000001" customHeight="1" x14ac:dyDescent="0.25"/>
    <row r="1175" ht="16.350000000000001" customHeight="1" x14ac:dyDescent="0.25"/>
    <row r="1176" ht="16.350000000000001" customHeight="1" x14ac:dyDescent="0.25"/>
    <row r="1177" ht="16.350000000000001" customHeight="1" x14ac:dyDescent="0.25"/>
    <row r="1178" ht="16.350000000000001" customHeight="1" x14ac:dyDescent="0.25"/>
    <row r="1179" ht="14.85" customHeight="1" x14ac:dyDescent="0.25"/>
    <row r="1180" ht="16.350000000000001" customHeight="1" x14ac:dyDescent="0.25"/>
    <row r="1181" ht="16.350000000000001" customHeight="1" x14ac:dyDescent="0.25"/>
    <row r="1182" ht="16.350000000000001" customHeight="1" x14ac:dyDescent="0.25"/>
    <row r="1183" ht="16.350000000000001" customHeight="1" x14ac:dyDescent="0.25"/>
    <row r="1184" ht="16.350000000000001" customHeight="1" x14ac:dyDescent="0.25"/>
    <row r="1185" ht="16.350000000000001" customHeight="1" x14ac:dyDescent="0.25"/>
    <row r="1186" ht="14.85" customHeight="1" x14ac:dyDescent="0.25"/>
    <row r="1187" ht="16.350000000000001" customHeight="1" x14ac:dyDescent="0.25"/>
    <row r="1188" ht="16.350000000000001" customHeight="1" x14ac:dyDescent="0.25"/>
    <row r="1189" ht="16.350000000000001" customHeight="1" x14ac:dyDescent="0.25"/>
    <row r="1190" ht="16.350000000000001" customHeight="1" x14ac:dyDescent="0.25"/>
    <row r="1191" ht="16.350000000000001" customHeight="1" x14ac:dyDescent="0.25"/>
    <row r="1192" ht="16.350000000000001" customHeight="1" x14ac:dyDescent="0.25"/>
    <row r="1193" ht="14.85" customHeight="1" x14ac:dyDescent="0.25"/>
    <row r="1194" ht="16.350000000000001" customHeight="1" x14ac:dyDescent="0.25"/>
    <row r="1195" ht="16.350000000000001" customHeight="1" x14ac:dyDescent="0.25"/>
    <row r="1196" ht="16.350000000000001" customHeight="1" x14ac:dyDescent="0.25"/>
    <row r="1197" ht="16.350000000000001" customHeight="1" x14ac:dyDescent="0.25"/>
    <row r="1198" ht="16.350000000000001" customHeight="1" x14ac:dyDescent="0.25"/>
    <row r="1199" ht="16.350000000000001" customHeight="1" x14ac:dyDescent="0.25"/>
    <row r="1200" ht="14.85" customHeight="1" x14ac:dyDescent="0.25"/>
    <row r="1201" ht="16.350000000000001" customHeight="1" x14ac:dyDescent="0.25"/>
    <row r="1202" ht="16.350000000000001" customHeight="1" x14ac:dyDescent="0.25"/>
    <row r="1203" ht="16.350000000000001" customHeight="1" x14ac:dyDescent="0.25"/>
    <row r="1204" ht="16.350000000000001" customHeight="1" x14ac:dyDescent="0.25"/>
    <row r="1205" ht="16.350000000000001" customHeight="1" x14ac:dyDescent="0.25"/>
    <row r="1206" ht="16.350000000000001" customHeight="1" x14ac:dyDescent="0.25"/>
    <row r="1207" ht="14.85" customHeight="1" x14ac:dyDescent="0.25"/>
    <row r="1208" ht="16.350000000000001" customHeight="1" x14ac:dyDescent="0.25"/>
    <row r="1209" ht="16.350000000000001" customHeight="1" x14ac:dyDescent="0.25"/>
    <row r="1210" ht="16.350000000000001" customHeight="1" x14ac:dyDescent="0.25"/>
    <row r="1211" ht="16.350000000000001" customHeight="1" x14ac:dyDescent="0.25"/>
    <row r="1212" ht="16.350000000000001" customHeight="1" x14ac:dyDescent="0.25"/>
    <row r="1213" ht="16.350000000000001" customHeight="1" x14ac:dyDescent="0.25"/>
    <row r="1214" ht="14.85" customHeight="1" x14ac:dyDescent="0.25"/>
    <row r="1215" ht="16.350000000000001" customHeight="1" x14ac:dyDescent="0.25"/>
    <row r="1216" ht="16.350000000000001" customHeight="1" x14ac:dyDescent="0.25"/>
    <row r="1217" ht="16.350000000000001" customHeight="1" x14ac:dyDescent="0.25"/>
    <row r="1218" ht="16.350000000000001" customHeight="1" x14ac:dyDescent="0.25"/>
    <row r="1219" ht="16.350000000000001" customHeight="1" x14ac:dyDescent="0.25"/>
    <row r="1220" ht="16.350000000000001" customHeight="1" x14ac:dyDescent="0.25"/>
    <row r="1221" ht="14.85" customHeight="1" x14ac:dyDescent="0.25"/>
    <row r="1222" ht="16.350000000000001" customHeight="1" x14ac:dyDescent="0.25"/>
    <row r="1223" ht="16.350000000000001" customHeight="1" x14ac:dyDescent="0.25"/>
    <row r="1224" ht="16.350000000000001" customHeight="1" x14ac:dyDescent="0.25"/>
    <row r="1225" ht="16.350000000000001" customHeight="1" x14ac:dyDescent="0.25"/>
    <row r="1226" ht="16.350000000000001" customHeight="1" x14ac:dyDescent="0.25"/>
    <row r="1227" ht="16.350000000000001" customHeight="1" x14ac:dyDescent="0.25"/>
    <row r="1228" ht="14.85" customHeight="1" x14ac:dyDescent="0.25"/>
    <row r="1229" ht="16.350000000000001" customHeight="1" x14ac:dyDescent="0.25"/>
    <row r="1230" ht="16.350000000000001" customHeight="1" x14ac:dyDescent="0.25"/>
    <row r="1231" ht="16.350000000000001" customHeight="1" x14ac:dyDescent="0.25"/>
    <row r="1232" ht="16.350000000000001" customHeight="1" x14ac:dyDescent="0.25"/>
    <row r="1233" ht="16.350000000000001" customHeight="1" x14ac:dyDescent="0.25"/>
    <row r="1234" ht="16.350000000000001" customHeight="1" x14ac:dyDescent="0.25"/>
    <row r="1235" ht="14.85" customHeight="1" x14ac:dyDescent="0.25"/>
    <row r="1236" ht="16.350000000000001" customHeight="1" x14ac:dyDescent="0.25"/>
    <row r="1237" ht="16.350000000000001" customHeight="1" x14ac:dyDescent="0.25"/>
    <row r="1238" ht="16.350000000000001" customHeight="1" x14ac:dyDescent="0.25"/>
    <row r="1239" ht="16.350000000000001" customHeight="1" x14ac:dyDescent="0.25"/>
    <row r="1240" ht="16.350000000000001" customHeight="1" x14ac:dyDescent="0.25"/>
    <row r="1241" ht="16.350000000000001" customHeight="1" x14ac:dyDescent="0.25"/>
    <row r="1242" ht="14.85" customHeight="1" x14ac:dyDescent="0.25"/>
    <row r="1243" ht="16.350000000000001" customHeight="1" x14ac:dyDescent="0.25"/>
    <row r="1244" ht="16.350000000000001" customHeight="1" x14ac:dyDescent="0.25"/>
    <row r="1245" ht="16.350000000000001" customHeight="1" x14ac:dyDescent="0.25"/>
    <row r="1246" ht="16.350000000000001" customHeight="1" x14ac:dyDescent="0.25"/>
    <row r="1247" ht="16.350000000000001" customHeight="1" x14ac:dyDescent="0.25"/>
    <row r="1248" ht="16.350000000000001" customHeight="1" x14ac:dyDescent="0.25"/>
    <row r="1249" ht="14.85" customHeight="1" x14ac:dyDescent="0.25"/>
    <row r="1250" ht="16.350000000000001" customHeight="1" x14ac:dyDescent="0.25"/>
    <row r="1251" ht="16.350000000000001" customHeight="1" x14ac:dyDescent="0.25"/>
    <row r="1252" ht="16.350000000000001" customHeight="1" x14ac:dyDescent="0.25"/>
    <row r="1253" ht="16.350000000000001" customHeight="1" x14ac:dyDescent="0.25"/>
    <row r="1254" ht="16.350000000000001" customHeight="1" x14ac:dyDescent="0.25"/>
    <row r="1255" ht="16.350000000000001" customHeight="1" x14ac:dyDescent="0.25"/>
    <row r="1256" ht="14.85" customHeight="1" x14ac:dyDescent="0.25"/>
    <row r="1257" ht="16.350000000000001" customHeight="1" x14ac:dyDescent="0.25"/>
    <row r="1258" ht="16.350000000000001" customHeight="1" x14ac:dyDescent="0.25"/>
    <row r="1259" ht="16.350000000000001" customHeight="1" x14ac:dyDescent="0.25"/>
    <row r="1260" ht="16.350000000000001" customHeight="1" x14ac:dyDescent="0.25"/>
    <row r="1261" ht="16.350000000000001" customHeight="1" x14ac:dyDescent="0.25"/>
    <row r="1262" ht="16.350000000000001" customHeight="1" x14ac:dyDescent="0.25"/>
    <row r="1263" ht="14.85" customHeight="1" x14ac:dyDescent="0.25"/>
    <row r="1264" ht="16.350000000000001" customHeight="1" x14ac:dyDescent="0.25"/>
    <row r="1265" ht="16.350000000000001" customHeight="1" x14ac:dyDescent="0.25"/>
    <row r="1266" ht="16.350000000000001" customHeight="1" x14ac:dyDescent="0.25"/>
    <row r="1267" ht="16.350000000000001" customHeight="1" x14ac:dyDescent="0.25"/>
    <row r="1268" ht="16.350000000000001" customHeight="1" x14ac:dyDescent="0.25"/>
    <row r="1269" ht="16.350000000000001" customHeight="1" x14ac:dyDescent="0.25"/>
    <row r="1270" ht="14.85" customHeight="1" x14ac:dyDescent="0.25"/>
    <row r="1271" ht="16.350000000000001" customHeight="1" x14ac:dyDescent="0.25"/>
    <row r="1272" ht="16.350000000000001" customHeight="1" x14ac:dyDescent="0.25"/>
    <row r="1273" ht="16.350000000000001" customHeight="1" x14ac:dyDescent="0.25"/>
    <row r="1274" ht="16.350000000000001" customHeight="1" x14ac:dyDescent="0.25"/>
    <row r="1275" ht="16.350000000000001" customHeight="1" x14ac:dyDescent="0.25"/>
    <row r="1276" ht="16.350000000000001" customHeight="1" x14ac:dyDescent="0.25"/>
    <row r="1277" ht="14.85" customHeight="1" x14ac:dyDescent="0.25"/>
    <row r="1278" ht="16.350000000000001" customHeight="1" x14ac:dyDescent="0.25"/>
    <row r="1279" ht="16.350000000000001" customHeight="1" x14ac:dyDescent="0.25"/>
    <row r="1280" ht="16.350000000000001" customHeight="1" x14ac:dyDescent="0.25"/>
    <row r="1281" ht="16.350000000000001" customHeight="1" x14ac:dyDescent="0.25"/>
    <row r="1282" ht="16.350000000000001" customHeight="1" x14ac:dyDescent="0.25"/>
    <row r="1283" ht="16.350000000000001" customHeight="1" x14ac:dyDescent="0.25"/>
    <row r="1284" ht="14.85" customHeight="1" x14ac:dyDescent="0.25"/>
    <row r="1285" ht="16.350000000000001" customHeight="1" x14ac:dyDescent="0.25"/>
    <row r="1286" ht="16.350000000000001" customHeight="1" x14ac:dyDescent="0.25"/>
    <row r="1287" ht="16.350000000000001" customHeight="1" x14ac:dyDescent="0.25"/>
    <row r="1288" ht="16.350000000000001" customHeight="1" x14ac:dyDescent="0.25"/>
    <row r="1289" ht="16.350000000000001" customHeight="1" x14ac:dyDescent="0.25"/>
    <row r="1290" ht="16.350000000000001" customHeight="1" x14ac:dyDescent="0.25"/>
    <row r="1291" ht="14.85" customHeight="1" x14ac:dyDescent="0.25"/>
    <row r="1292" ht="16.350000000000001" customHeight="1" x14ac:dyDescent="0.25"/>
    <row r="1293" ht="16.350000000000001" customHeight="1" x14ac:dyDescent="0.25"/>
    <row r="1294" ht="16.350000000000001" customHeight="1" x14ac:dyDescent="0.25"/>
    <row r="1295" ht="16.350000000000001" customHeight="1" x14ac:dyDescent="0.25"/>
    <row r="1296" ht="16.350000000000001" customHeight="1" x14ac:dyDescent="0.25"/>
    <row r="1297" ht="16.350000000000001" customHeight="1" x14ac:dyDescent="0.25"/>
    <row r="1298" ht="14.85" customHeight="1" x14ac:dyDescent="0.25"/>
    <row r="1299" ht="16.350000000000001" customHeight="1" x14ac:dyDescent="0.25"/>
    <row r="1300" ht="16.350000000000001" customHeight="1" x14ac:dyDescent="0.25"/>
    <row r="1301" ht="16.350000000000001" customHeight="1" x14ac:dyDescent="0.25"/>
    <row r="1302" ht="16.350000000000001" customHeight="1" x14ac:dyDescent="0.25"/>
    <row r="1303" ht="16.350000000000001" customHeight="1" x14ac:dyDescent="0.25"/>
    <row r="1304" ht="16.350000000000001" customHeight="1" x14ac:dyDescent="0.25"/>
    <row r="1305" ht="14.85" customHeight="1" x14ac:dyDescent="0.25"/>
    <row r="1306" ht="16.350000000000001" customHeight="1" x14ac:dyDescent="0.25"/>
    <row r="1307" ht="16.350000000000001" customHeight="1" x14ac:dyDescent="0.25"/>
    <row r="1308" ht="16.350000000000001" customHeight="1" x14ac:dyDescent="0.25"/>
    <row r="1309" ht="16.350000000000001" customHeight="1" x14ac:dyDescent="0.25"/>
    <row r="1310" ht="16.350000000000001" customHeight="1" x14ac:dyDescent="0.25"/>
    <row r="1311" ht="16.350000000000001" customHeight="1" x14ac:dyDescent="0.25"/>
    <row r="1312" ht="14.85" customHeight="1" x14ac:dyDescent="0.25"/>
    <row r="1313" ht="16.350000000000001" customHeight="1" x14ac:dyDescent="0.25"/>
    <row r="1314" ht="16.350000000000001" customHeight="1" x14ac:dyDescent="0.25"/>
    <row r="1315" ht="16.350000000000001" customHeight="1" x14ac:dyDescent="0.25"/>
    <row r="1316" ht="16.350000000000001" customHeight="1" x14ac:dyDescent="0.25"/>
    <row r="1317" ht="16.350000000000001" customHeight="1" x14ac:dyDescent="0.25"/>
    <row r="1318" ht="16.350000000000001" customHeight="1" x14ac:dyDescent="0.25"/>
    <row r="1319" ht="14.85" customHeight="1" x14ac:dyDescent="0.25"/>
    <row r="1320" ht="16.350000000000001" customHeight="1" x14ac:dyDescent="0.25"/>
    <row r="1321" ht="16.350000000000001" customHeight="1" x14ac:dyDescent="0.25"/>
    <row r="1322" ht="16.350000000000001" customHeight="1" x14ac:dyDescent="0.25"/>
    <row r="1323" ht="16.350000000000001" customHeight="1" x14ac:dyDescent="0.25"/>
    <row r="1324" ht="16.350000000000001" customHeight="1" x14ac:dyDescent="0.25"/>
    <row r="1325" ht="16.350000000000001" customHeight="1" x14ac:dyDescent="0.25"/>
    <row r="1326" ht="14.85" customHeight="1" x14ac:dyDescent="0.25"/>
    <row r="1327" ht="16.350000000000001" customHeight="1" x14ac:dyDescent="0.25"/>
    <row r="1328" ht="16.350000000000001" customHeight="1" x14ac:dyDescent="0.25"/>
    <row r="1329" ht="16.350000000000001" customHeight="1" x14ac:dyDescent="0.25"/>
    <row r="1330" ht="16.350000000000001" customHeight="1" x14ac:dyDescent="0.25"/>
    <row r="1331" ht="16.350000000000001" customHeight="1" x14ac:dyDescent="0.25"/>
    <row r="1332" ht="16.350000000000001" customHeight="1" x14ac:dyDescent="0.25"/>
    <row r="1333" ht="14.85" customHeight="1" x14ac:dyDescent="0.25"/>
    <row r="1334" ht="16.350000000000001" customHeight="1" x14ac:dyDescent="0.25"/>
    <row r="1335" ht="16.350000000000001" customHeight="1" x14ac:dyDescent="0.25"/>
    <row r="1336" ht="16.350000000000001" customHeight="1" x14ac:dyDescent="0.25"/>
    <row r="1337" ht="16.350000000000001" customHeight="1" x14ac:dyDescent="0.25"/>
    <row r="1338" ht="16.350000000000001" customHeight="1" x14ac:dyDescent="0.25"/>
    <row r="1339" ht="16.350000000000001" customHeight="1" x14ac:dyDescent="0.25"/>
    <row r="1340" ht="14.85" customHeight="1" x14ac:dyDescent="0.25"/>
    <row r="1341" ht="16.350000000000001" customHeight="1" x14ac:dyDescent="0.25"/>
    <row r="1342" ht="16.350000000000001" customHeight="1" x14ac:dyDescent="0.25"/>
    <row r="1343" ht="16.350000000000001" customHeight="1" x14ac:dyDescent="0.25"/>
    <row r="1344" ht="16.350000000000001" customHeight="1" x14ac:dyDescent="0.25"/>
    <row r="1345" ht="16.350000000000001" customHeight="1" x14ac:dyDescent="0.25"/>
    <row r="1346" ht="16.350000000000001" customHeight="1" x14ac:dyDescent="0.25"/>
    <row r="1347" ht="14.85" customHeight="1" x14ac:dyDescent="0.25"/>
    <row r="1348" ht="16.350000000000001" customHeight="1" x14ac:dyDescent="0.25"/>
    <row r="1349" ht="16.350000000000001" customHeight="1" x14ac:dyDescent="0.25"/>
    <row r="1350" ht="16.350000000000001" customHeight="1" x14ac:dyDescent="0.25"/>
    <row r="1351" ht="16.350000000000001" customHeight="1" x14ac:dyDescent="0.25"/>
    <row r="1352" ht="16.350000000000001" customHeight="1" x14ac:dyDescent="0.25"/>
    <row r="1353" ht="16.350000000000001" customHeight="1" x14ac:dyDescent="0.25"/>
    <row r="1354" ht="14.85" customHeight="1" x14ac:dyDescent="0.25"/>
    <row r="1355" ht="16.350000000000001" customHeight="1" x14ac:dyDescent="0.25"/>
    <row r="1356" ht="16.350000000000001" customHeight="1" x14ac:dyDescent="0.25"/>
    <row r="1357" ht="16.350000000000001" customHeight="1" x14ac:dyDescent="0.25"/>
    <row r="1358" ht="16.350000000000001" customHeight="1" x14ac:dyDescent="0.25"/>
    <row r="1359" ht="16.350000000000001" customHeight="1" x14ac:dyDescent="0.25"/>
    <row r="1360" ht="16.350000000000001" customHeight="1" x14ac:dyDescent="0.25"/>
    <row r="1361" ht="14.85" customHeight="1" x14ac:dyDescent="0.25"/>
    <row r="1362" ht="16.350000000000001" customHeight="1" x14ac:dyDescent="0.25"/>
    <row r="1363" ht="16.350000000000001" customHeight="1" x14ac:dyDescent="0.25"/>
    <row r="1364" ht="16.350000000000001" customHeight="1" x14ac:dyDescent="0.25"/>
    <row r="1365" ht="16.350000000000001" customHeight="1" x14ac:dyDescent="0.25"/>
    <row r="1366" ht="16.350000000000001" customHeight="1" x14ac:dyDescent="0.25"/>
    <row r="1367" ht="16.350000000000001" customHeight="1" x14ac:dyDescent="0.25"/>
    <row r="1368" ht="14.85" customHeight="1" x14ac:dyDescent="0.25"/>
    <row r="1369" ht="16.350000000000001" customHeight="1" x14ac:dyDescent="0.25"/>
    <row r="1370" ht="16.350000000000001" customHeight="1" x14ac:dyDescent="0.25"/>
    <row r="1371" ht="16.350000000000001" customHeight="1" x14ac:dyDescent="0.25"/>
    <row r="1372" ht="16.350000000000001" customHeight="1" x14ac:dyDescent="0.25"/>
    <row r="1373" ht="16.350000000000001" customHeight="1" x14ac:dyDescent="0.25"/>
    <row r="1374" ht="16.350000000000001" customHeight="1" x14ac:dyDescent="0.25"/>
    <row r="1375" ht="14.85" customHeight="1" x14ac:dyDescent="0.25"/>
    <row r="1376" ht="16.350000000000001" customHeight="1" x14ac:dyDescent="0.25"/>
    <row r="1377" ht="16.350000000000001" customHeight="1" x14ac:dyDescent="0.25"/>
    <row r="1378" ht="16.350000000000001" customHeight="1" x14ac:dyDescent="0.25"/>
    <row r="1379" ht="16.350000000000001" customHeight="1" x14ac:dyDescent="0.25"/>
    <row r="1380" ht="16.350000000000001" customHeight="1" x14ac:dyDescent="0.25"/>
    <row r="1381" ht="16.350000000000001" customHeight="1" x14ac:dyDescent="0.25"/>
    <row r="1382" ht="14.85" customHeight="1" x14ac:dyDescent="0.25"/>
    <row r="1383" ht="16.350000000000001" customHeight="1" x14ac:dyDescent="0.25"/>
    <row r="1384" ht="16.350000000000001" customHeight="1" x14ac:dyDescent="0.25"/>
    <row r="1385" ht="16.350000000000001" customHeight="1" x14ac:dyDescent="0.25"/>
    <row r="1386" ht="16.350000000000001" customHeight="1" x14ac:dyDescent="0.25"/>
    <row r="1387" ht="16.350000000000001" customHeight="1" x14ac:dyDescent="0.25"/>
    <row r="1388" ht="16.350000000000001" customHeight="1" x14ac:dyDescent="0.25"/>
    <row r="1389" ht="16.350000000000001" customHeight="1" x14ac:dyDescent="0.25"/>
  </sheetData>
  <sortState xmlns:xlrd2="http://schemas.microsoft.com/office/spreadsheetml/2017/richdata2" ref="A6:G1787">
    <sortCondition ref="A5:A1787"/>
  </sortState>
  <printOptions horizontalCentered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2020-07-27T18:04:12Z</dcterms:created>
  <dcterms:modified xsi:type="dcterms:W3CDTF">2020-07-31T14:16:32Z</dcterms:modified>
</cp:coreProperties>
</file>