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7235" windowHeight="5700" activeTab="1"/>
  </bookViews>
  <sheets>
    <sheet name="UltrasonicDump" sheetId="1" r:id="rId1"/>
    <sheet name="Test" sheetId="2" r:id="rId2"/>
  </sheets>
  <calcPr calcId="144525"/>
</workbook>
</file>

<file path=xl/calcChain.xml><?xml version="1.0" encoding="utf-8"?>
<calcChain xmlns="http://schemas.openxmlformats.org/spreadsheetml/2006/main">
  <c r="V29" i="2" l="1"/>
  <c r="V28" i="2"/>
  <c r="R29" i="2"/>
  <c r="R28" i="2"/>
  <c r="N29" i="2"/>
  <c r="N28" i="2"/>
  <c r="U5" i="2"/>
  <c r="U6" i="2"/>
  <c r="V6" i="2" s="1"/>
  <c r="U7" i="2"/>
  <c r="U8" i="2"/>
  <c r="U9" i="2"/>
  <c r="U10" i="2"/>
  <c r="U11" i="2"/>
  <c r="U12" i="2"/>
  <c r="U13" i="2"/>
  <c r="U14" i="2"/>
  <c r="V14" i="2" s="1"/>
  <c r="U15" i="2"/>
  <c r="U16" i="2"/>
  <c r="U17" i="2"/>
  <c r="U18" i="2"/>
  <c r="U19" i="2"/>
  <c r="U20" i="2"/>
  <c r="U21" i="2"/>
  <c r="U22" i="2"/>
  <c r="V22" i="2" s="1"/>
  <c r="U23" i="2"/>
  <c r="U24" i="2"/>
  <c r="U25" i="2"/>
  <c r="U26" i="2"/>
  <c r="U27" i="2"/>
  <c r="U4" i="2"/>
  <c r="V4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4" i="2"/>
  <c r="M5" i="2"/>
  <c r="M6" i="2"/>
  <c r="N6" i="2" s="1"/>
  <c r="M7" i="2"/>
  <c r="N7" i="2" s="1"/>
  <c r="M8" i="2"/>
  <c r="M9" i="2"/>
  <c r="M10" i="2"/>
  <c r="N10" i="2" s="1"/>
  <c r="M11" i="2"/>
  <c r="N11" i="2" s="1"/>
  <c r="M12" i="2"/>
  <c r="M13" i="2"/>
  <c r="M14" i="2"/>
  <c r="N14" i="2" s="1"/>
  <c r="M15" i="2"/>
  <c r="N15" i="2" s="1"/>
  <c r="M16" i="2"/>
  <c r="M17" i="2"/>
  <c r="M18" i="2"/>
  <c r="N18" i="2" s="1"/>
  <c r="M19" i="2"/>
  <c r="N19" i="2" s="1"/>
  <c r="M20" i="2"/>
  <c r="M21" i="2"/>
  <c r="M22" i="2"/>
  <c r="N22" i="2" s="1"/>
  <c r="M23" i="2"/>
  <c r="N23" i="2" s="1"/>
  <c r="M24" i="2"/>
  <c r="M25" i="2"/>
  <c r="M26" i="2"/>
  <c r="N26" i="2" s="1"/>
  <c r="M27" i="2"/>
  <c r="N27" i="2" s="1"/>
  <c r="M4" i="2"/>
  <c r="T5" i="2"/>
  <c r="V5" i="2" s="1"/>
  <c r="T6" i="2"/>
  <c r="T7" i="2"/>
  <c r="V7" i="2" s="1"/>
  <c r="T8" i="2"/>
  <c r="V8" i="2"/>
  <c r="T9" i="2"/>
  <c r="V9" i="2"/>
  <c r="T10" i="2"/>
  <c r="V10" i="2"/>
  <c r="T11" i="2"/>
  <c r="V11" i="2" s="1"/>
  <c r="T12" i="2"/>
  <c r="V12" i="2" s="1"/>
  <c r="T13" i="2"/>
  <c r="V13" i="2"/>
  <c r="T14" i="2"/>
  <c r="T15" i="2"/>
  <c r="V15" i="2" s="1"/>
  <c r="T16" i="2"/>
  <c r="V16" i="2" s="1"/>
  <c r="T17" i="2"/>
  <c r="V17" i="2"/>
  <c r="T18" i="2"/>
  <c r="V18" i="2"/>
  <c r="T19" i="2"/>
  <c r="V19" i="2" s="1"/>
  <c r="T20" i="2"/>
  <c r="V20" i="2" s="1"/>
  <c r="T21" i="2"/>
  <c r="V21" i="2"/>
  <c r="T22" i="2"/>
  <c r="T23" i="2"/>
  <c r="V23" i="2" s="1"/>
  <c r="T24" i="2"/>
  <c r="V24" i="2" s="1"/>
  <c r="T25" i="2"/>
  <c r="V25" i="2"/>
  <c r="T26" i="2"/>
  <c r="V26" i="2"/>
  <c r="T27" i="2"/>
  <c r="V27" i="2" s="1"/>
  <c r="T4" i="2"/>
  <c r="P5" i="2"/>
  <c r="R5" i="2"/>
  <c r="P6" i="2"/>
  <c r="P7" i="2"/>
  <c r="R7" i="2"/>
  <c r="P8" i="2"/>
  <c r="R8" i="2" s="1"/>
  <c r="P9" i="2"/>
  <c r="R9" i="2"/>
  <c r="P10" i="2"/>
  <c r="P11" i="2"/>
  <c r="R11" i="2"/>
  <c r="P12" i="2"/>
  <c r="R12" i="2" s="1"/>
  <c r="P13" i="2"/>
  <c r="R13" i="2"/>
  <c r="P14" i="2"/>
  <c r="P15" i="2"/>
  <c r="R15" i="2"/>
  <c r="P16" i="2"/>
  <c r="R16" i="2" s="1"/>
  <c r="P17" i="2"/>
  <c r="R17" i="2"/>
  <c r="P18" i="2"/>
  <c r="P19" i="2"/>
  <c r="R19" i="2"/>
  <c r="P20" i="2"/>
  <c r="R20" i="2" s="1"/>
  <c r="P21" i="2"/>
  <c r="R21" i="2"/>
  <c r="P22" i="2"/>
  <c r="P23" i="2"/>
  <c r="R23" i="2"/>
  <c r="P24" i="2"/>
  <c r="R24" i="2" s="1"/>
  <c r="P25" i="2"/>
  <c r="R25" i="2"/>
  <c r="P26" i="2"/>
  <c r="P27" i="2"/>
  <c r="R27" i="2"/>
  <c r="R4" i="2"/>
  <c r="P4" i="2"/>
  <c r="N5" i="2"/>
  <c r="N8" i="2"/>
  <c r="N9" i="2"/>
  <c r="N12" i="2"/>
  <c r="N13" i="2"/>
  <c r="N16" i="2"/>
  <c r="N17" i="2"/>
  <c r="N20" i="2"/>
  <c r="N21" i="2"/>
  <c r="N24" i="2"/>
  <c r="N25" i="2"/>
  <c r="N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4" i="2"/>
  <c r="R26" i="2" l="1"/>
  <c r="R18" i="2"/>
  <c r="R10" i="2"/>
  <c r="R22" i="2"/>
  <c r="R14" i="2"/>
  <c r="R6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X5" i="2"/>
  <c r="Y5" i="2"/>
  <c r="X6" i="2"/>
  <c r="Y6" i="2"/>
  <c r="X7" i="2"/>
  <c r="Y7" i="2"/>
  <c r="X8" i="2"/>
  <c r="Y8" i="2"/>
  <c r="X9" i="2"/>
  <c r="Y9" i="2"/>
  <c r="AD9" i="2" s="1"/>
  <c r="X10" i="2"/>
  <c r="Y10" i="2"/>
  <c r="X11" i="2"/>
  <c r="Y11" i="2"/>
  <c r="X12" i="2"/>
  <c r="Y12" i="2"/>
  <c r="X13" i="2"/>
  <c r="Y13" i="2"/>
  <c r="AD13" i="2" s="1"/>
  <c r="X14" i="2"/>
  <c r="Y14" i="2"/>
  <c r="X15" i="2"/>
  <c r="Y15" i="2"/>
  <c r="AD15" i="2" s="1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Y4" i="2"/>
  <c r="X4" i="2"/>
  <c r="Z4" i="2" l="1"/>
  <c r="AA4" i="2" s="1"/>
  <c r="AE15" i="2"/>
  <c r="AE13" i="2"/>
  <c r="AE9" i="2"/>
  <c r="Z26" i="2"/>
  <c r="AA26" i="2" s="1"/>
  <c r="AD24" i="2"/>
  <c r="AE24" i="2" s="1"/>
  <c r="Z18" i="2"/>
  <c r="AA18" i="2" s="1"/>
  <c r="Z14" i="2"/>
  <c r="AA14" i="2" s="1"/>
  <c r="AD12" i="2"/>
  <c r="AE12" i="2" s="1"/>
  <c r="AD6" i="2"/>
  <c r="AE6" i="2" s="1"/>
  <c r="Z23" i="2"/>
  <c r="AA23" i="2" s="1"/>
  <c r="Z19" i="2"/>
  <c r="AA19" i="2" s="1"/>
  <c r="Z15" i="2"/>
  <c r="AA15" i="2" s="1"/>
  <c r="Z13" i="2"/>
  <c r="AA13" i="2" s="1"/>
  <c r="AH13" i="2" s="1"/>
  <c r="Z11" i="2"/>
  <c r="AA11" i="2" s="1"/>
  <c r="AB11" i="2" s="1"/>
  <c r="Z9" i="2"/>
  <c r="AA9" i="2" s="1"/>
  <c r="AD7" i="2"/>
  <c r="AE7" i="2" s="1"/>
  <c r="Z5" i="2"/>
  <c r="AA5" i="2" s="1"/>
  <c r="AB5" i="2" s="1"/>
  <c r="AD18" i="2"/>
  <c r="AD20" i="2"/>
  <c r="AE20" i="2" s="1"/>
  <c r="AD10" i="2"/>
  <c r="AE10" i="2" s="1"/>
  <c r="Z22" i="2"/>
  <c r="AA22" i="2" s="1"/>
  <c r="AD16" i="2"/>
  <c r="AE16" i="2" s="1"/>
  <c r="AD8" i="2"/>
  <c r="AE8" i="2" s="1"/>
  <c r="AD27" i="2"/>
  <c r="AE27" i="2" s="1"/>
  <c r="AD21" i="2"/>
  <c r="AE21" i="2" s="1"/>
  <c r="AD17" i="2"/>
  <c r="AE17" i="2" s="1"/>
  <c r="AD22" i="2"/>
  <c r="AE22" i="2" s="1"/>
  <c r="AD26" i="2"/>
  <c r="AE26" i="2" s="1"/>
  <c r="AD5" i="2"/>
  <c r="AE5" i="2" s="1"/>
  <c r="Z24" i="2"/>
  <c r="AA24" i="2" s="1"/>
  <c r="Z20" i="2"/>
  <c r="AA20" i="2" s="1"/>
  <c r="Z16" i="2"/>
  <c r="AA16" i="2" s="1"/>
  <c r="Z12" i="2"/>
  <c r="AA12" i="2" s="1"/>
  <c r="Z8" i="2"/>
  <c r="AA8" i="2" s="1"/>
  <c r="Z27" i="2"/>
  <c r="AA27" i="2" s="1"/>
  <c r="Z7" i="2"/>
  <c r="AA7" i="2" s="1"/>
  <c r="AH9" i="2"/>
  <c r="Z10" i="2"/>
  <c r="AA10" i="2" s="1"/>
  <c r="Z6" i="2"/>
  <c r="AA6" i="2" s="1"/>
  <c r="AD25" i="2"/>
  <c r="AE25" i="2" s="1"/>
  <c r="AD11" i="2"/>
  <c r="AE11" i="2" s="1"/>
  <c r="Z25" i="2"/>
  <c r="AA25" i="2" s="1"/>
  <c r="Z21" i="2"/>
  <c r="AA21" i="2" s="1"/>
  <c r="Z17" i="2"/>
  <c r="AA17" i="2" s="1"/>
  <c r="AB4" i="2"/>
  <c r="AD14" i="2"/>
  <c r="AE14" i="2" s="1"/>
  <c r="AD19" i="2"/>
  <c r="AE19" i="2" s="1"/>
  <c r="AB15" i="2"/>
  <c r="AD4" i="2"/>
  <c r="AD23" i="2"/>
  <c r="AE23" i="2" s="1"/>
  <c r="AB14" i="2"/>
  <c r="AE18" i="2" l="1"/>
  <c r="AH18" i="2" s="1"/>
  <c r="AE4" i="2"/>
  <c r="AH4" i="2" s="1"/>
  <c r="AH8" i="2"/>
  <c r="AH24" i="2"/>
  <c r="AH12" i="2"/>
  <c r="AH15" i="2"/>
  <c r="AB16" i="2"/>
  <c r="AH6" i="2"/>
  <c r="AB20" i="2"/>
  <c r="AH10" i="2"/>
  <c r="AH23" i="2"/>
  <c r="AH19" i="2"/>
  <c r="AH14" i="2"/>
  <c r="AH7" i="2"/>
  <c r="AH17" i="2"/>
  <c r="AB24" i="2"/>
  <c r="AH27" i="2"/>
  <c r="AH5" i="2"/>
  <c r="AH21" i="2"/>
  <c r="AB8" i="2"/>
  <c r="AH11" i="2"/>
  <c r="AH26" i="2"/>
  <c r="AH25" i="2"/>
  <c r="AH22" i="2"/>
  <c r="AH20" i="2"/>
  <c r="AB7" i="2"/>
  <c r="AB23" i="2"/>
  <c r="AB10" i="2"/>
  <c r="AB25" i="2"/>
  <c r="AB21" i="2"/>
  <c r="AB27" i="2"/>
  <c r="AB9" i="2"/>
  <c r="AB6" i="2"/>
  <c r="AB22" i="2"/>
  <c r="AB26" i="2"/>
  <c r="AB13" i="2"/>
  <c r="AB12" i="2"/>
  <c r="AB17" i="2"/>
  <c r="AB19" i="2"/>
  <c r="AB18" i="2"/>
  <c r="AH16" i="2" l="1"/>
</calcChain>
</file>

<file path=xl/sharedStrings.xml><?xml version="1.0" encoding="utf-8"?>
<sst xmlns="http://schemas.openxmlformats.org/spreadsheetml/2006/main" count="102" uniqueCount="40">
  <si>
    <t>idx_x</t>
  </si>
  <si>
    <t>idx_y</t>
  </si>
  <si>
    <t>port_pin</t>
  </si>
  <si>
    <t>phase_comp</t>
  </si>
  <si>
    <t>dist_x</t>
  </si>
  <si>
    <t>dist_y</t>
  </si>
  <si>
    <t>phase</t>
  </si>
  <si>
    <t>duty_cycle</t>
  </si>
  <si>
    <t>pattern</t>
  </si>
  <si>
    <t>__#####___</t>
  </si>
  <si>
    <t>___#####__</t>
  </si>
  <si>
    <t>_#####____</t>
  </si>
  <si>
    <t>____#####_</t>
  </si>
  <si>
    <t>_____#####</t>
  </si>
  <si>
    <t>Dx</t>
  </si>
  <si>
    <t>Dy</t>
  </si>
  <si>
    <t>D</t>
  </si>
  <si>
    <t>PROGRAM OUTPUT</t>
  </si>
  <si>
    <t>Phase</t>
  </si>
  <si>
    <t>PHASE DEG</t>
  </si>
  <si>
    <t>FOCUS X</t>
  </si>
  <si>
    <t>FOCUS Y</t>
  </si>
  <si>
    <t>FOCUS Z</t>
  </si>
  <si>
    <t>INTEGER TEST</t>
  </si>
  <si>
    <t>WAVELENGHT</t>
  </si>
  <si>
    <t>####_____#</t>
  </si>
  <si>
    <t>#####_____</t>
  </si>
  <si>
    <t>###_____##</t>
  </si>
  <si>
    <t>FLOAT TEST</t>
  </si>
  <si>
    <t>Error</t>
  </si>
  <si>
    <t>#_____####</t>
  </si>
  <si>
    <t>duty bits</t>
  </si>
  <si>
    <t>phase bits</t>
  </si>
  <si>
    <t>PHASE RES</t>
  </si>
  <si>
    <t>10 bit</t>
  </si>
  <si>
    <t>8 bit</t>
  </si>
  <si>
    <t>6 bit</t>
  </si>
  <si>
    <t>ERROR DEG</t>
  </si>
  <si>
    <t>AVG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</si>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</sst>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" sqref="I2:I25"/>
    </sheetView>
  </sheetViews>
  <sheetFormatPr defaultRowHeight="15" x14ac:dyDescent="0.25"/>
  <cols>
    <col min="1" max="2" width="5.7109375" bestFit="1" customWidth="1"/>
    <col min="3" max="3" width="8.5703125" bestFit="1" customWidth="1"/>
    <col min="4" max="4" width="12.140625" bestFit="1" customWidth="1"/>
    <col min="5" max="7" width="6.28515625" bestFit="1" customWidth="1"/>
    <col min="8" max="8" width="10.42578125" bestFit="1" customWidth="1"/>
    <col min="9" max="9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15</v>
      </c>
      <c r="E2">
        <v>6</v>
      </c>
      <c r="F2">
        <v>6</v>
      </c>
      <c r="G2">
        <v>106</v>
      </c>
      <c r="H2">
        <v>128</v>
      </c>
      <c r="I2" t="s">
        <v>11</v>
      </c>
    </row>
    <row r="3" spans="1:9" x14ac:dyDescent="0.25">
      <c r="A3">
        <v>0</v>
      </c>
      <c r="B3">
        <v>1</v>
      </c>
      <c r="C3">
        <v>1</v>
      </c>
      <c r="D3">
        <v>35</v>
      </c>
      <c r="E3">
        <v>6</v>
      </c>
      <c r="F3">
        <v>21</v>
      </c>
      <c r="G3">
        <v>186</v>
      </c>
      <c r="H3">
        <v>128</v>
      </c>
      <c r="I3" t="s">
        <v>27</v>
      </c>
    </row>
    <row r="4" spans="1:9" x14ac:dyDescent="0.25">
      <c r="A4">
        <v>0</v>
      </c>
      <c r="B4">
        <v>2</v>
      </c>
      <c r="C4">
        <v>2</v>
      </c>
      <c r="D4">
        <v>55</v>
      </c>
      <c r="E4">
        <v>6</v>
      </c>
      <c r="F4">
        <v>36</v>
      </c>
      <c r="G4">
        <v>114</v>
      </c>
      <c r="H4">
        <v>128</v>
      </c>
      <c r="I4" t="s">
        <v>11</v>
      </c>
    </row>
    <row r="5" spans="1:9" x14ac:dyDescent="0.25">
      <c r="A5">
        <v>0</v>
      </c>
      <c r="B5">
        <v>3</v>
      </c>
      <c r="C5">
        <v>3</v>
      </c>
      <c r="D5">
        <v>75</v>
      </c>
      <c r="E5">
        <v>6</v>
      </c>
      <c r="F5">
        <v>51</v>
      </c>
      <c r="G5">
        <v>163</v>
      </c>
      <c r="H5">
        <v>128</v>
      </c>
      <c r="I5" t="s">
        <v>25</v>
      </c>
    </row>
    <row r="6" spans="1:9" x14ac:dyDescent="0.25">
      <c r="A6">
        <v>0</v>
      </c>
      <c r="B6">
        <v>4</v>
      </c>
      <c r="C6">
        <v>4</v>
      </c>
      <c r="D6">
        <v>95</v>
      </c>
      <c r="E6">
        <v>6</v>
      </c>
      <c r="F6">
        <v>66</v>
      </c>
      <c r="G6">
        <v>71</v>
      </c>
      <c r="H6">
        <v>128</v>
      </c>
      <c r="I6" t="s">
        <v>10</v>
      </c>
    </row>
    <row r="7" spans="1:9" x14ac:dyDescent="0.25">
      <c r="A7">
        <v>0</v>
      </c>
      <c r="B7">
        <v>5</v>
      </c>
      <c r="C7">
        <v>5</v>
      </c>
      <c r="D7">
        <v>115</v>
      </c>
      <c r="E7">
        <v>6</v>
      </c>
      <c r="F7">
        <v>81</v>
      </c>
      <c r="G7">
        <v>70</v>
      </c>
      <c r="H7">
        <v>128</v>
      </c>
      <c r="I7" t="s">
        <v>10</v>
      </c>
    </row>
    <row r="8" spans="1:9" x14ac:dyDescent="0.25">
      <c r="A8">
        <v>1</v>
      </c>
      <c r="B8">
        <v>0</v>
      </c>
      <c r="C8">
        <v>6</v>
      </c>
      <c r="D8">
        <v>10</v>
      </c>
      <c r="E8">
        <v>21</v>
      </c>
      <c r="F8">
        <v>6</v>
      </c>
      <c r="G8">
        <v>18</v>
      </c>
      <c r="H8">
        <v>128</v>
      </c>
      <c r="I8" t="s">
        <v>13</v>
      </c>
    </row>
    <row r="9" spans="1:9" x14ac:dyDescent="0.25">
      <c r="A9">
        <v>1</v>
      </c>
      <c r="B9">
        <v>1</v>
      </c>
      <c r="C9">
        <v>7</v>
      </c>
      <c r="D9">
        <v>30</v>
      </c>
      <c r="E9">
        <v>21</v>
      </c>
      <c r="F9">
        <v>21</v>
      </c>
      <c r="G9">
        <v>89</v>
      </c>
      <c r="H9">
        <v>128</v>
      </c>
      <c r="I9" t="s">
        <v>9</v>
      </c>
    </row>
    <row r="10" spans="1:9" x14ac:dyDescent="0.25">
      <c r="A10">
        <v>1</v>
      </c>
      <c r="B10">
        <v>2</v>
      </c>
      <c r="C10">
        <v>8</v>
      </c>
      <c r="D10">
        <v>50</v>
      </c>
      <c r="E10">
        <v>21</v>
      </c>
      <c r="F10">
        <v>36</v>
      </c>
      <c r="G10">
        <v>11</v>
      </c>
      <c r="H10">
        <v>128</v>
      </c>
      <c r="I10" t="s">
        <v>13</v>
      </c>
    </row>
    <row r="11" spans="1:9" x14ac:dyDescent="0.25">
      <c r="A11">
        <v>1</v>
      </c>
      <c r="B11">
        <v>3</v>
      </c>
      <c r="C11">
        <v>9</v>
      </c>
      <c r="D11">
        <v>70</v>
      </c>
      <c r="E11">
        <v>21</v>
      </c>
      <c r="F11">
        <v>51</v>
      </c>
      <c r="G11">
        <v>61</v>
      </c>
      <c r="H11">
        <v>128</v>
      </c>
      <c r="I11" t="s">
        <v>10</v>
      </c>
    </row>
    <row r="12" spans="1:9" x14ac:dyDescent="0.25">
      <c r="A12">
        <v>1</v>
      </c>
      <c r="B12">
        <v>4</v>
      </c>
      <c r="C12">
        <v>10</v>
      </c>
      <c r="D12">
        <v>90</v>
      </c>
      <c r="E12">
        <v>21</v>
      </c>
      <c r="F12">
        <v>66</v>
      </c>
      <c r="G12">
        <v>232</v>
      </c>
      <c r="H12">
        <v>128</v>
      </c>
      <c r="I12" t="s">
        <v>30</v>
      </c>
    </row>
    <row r="13" spans="1:9" x14ac:dyDescent="0.25">
      <c r="A13">
        <v>1</v>
      </c>
      <c r="B13">
        <v>5</v>
      </c>
      <c r="C13">
        <v>11</v>
      </c>
      <c r="D13">
        <v>110</v>
      </c>
      <c r="E13">
        <v>21</v>
      </c>
      <c r="F13">
        <v>81</v>
      </c>
      <c r="G13">
        <v>243</v>
      </c>
      <c r="H13">
        <v>128</v>
      </c>
      <c r="I13" t="s">
        <v>30</v>
      </c>
    </row>
    <row r="14" spans="1:9" x14ac:dyDescent="0.25">
      <c r="A14">
        <v>2</v>
      </c>
      <c r="B14">
        <v>0</v>
      </c>
      <c r="C14">
        <v>12</v>
      </c>
      <c r="D14">
        <v>5</v>
      </c>
      <c r="E14">
        <v>36</v>
      </c>
      <c r="F14">
        <v>6</v>
      </c>
      <c r="G14">
        <v>40</v>
      </c>
      <c r="H14">
        <v>128</v>
      </c>
      <c r="I14" t="s">
        <v>12</v>
      </c>
    </row>
    <row r="15" spans="1:9" x14ac:dyDescent="0.25">
      <c r="A15">
        <v>2</v>
      </c>
      <c r="B15">
        <v>1</v>
      </c>
      <c r="C15">
        <v>13</v>
      </c>
      <c r="D15">
        <v>25</v>
      </c>
      <c r="E15">
        <v>36</v>
      </c>
      <c r="F15">
        <v>21</v>
      </c>
      <c r="G15">
        <v>113</v>
      </c>
      <c r="H15">
        <v>128</v>
      </c>
      <c r="I15" t="s">
        <v>11</v>
      </c>
    </row>
    <row r="16" spans="1:9" x14ac:dyDescent="0.25">
      <c r="A16">
        <v>2</v>
      </c>
      <c r="B16">
        <v>2</v>
      </c>
      <c r="C16">
        <v>14</v>
      </c>
      <c r="D16">
        <v>45</v>
      </c>
      <c r="E16">
        <v>36</v>
      </c>
      <c r="F16">
        <v>36</v>
      </c>
      <c r="G16">
        <v>36</v>
      </c>
      <c r="H16">
        <v>128</v>
      </c>
      <c r="I16" t="s">
        <v>12</v>
      </c>
    </row>
    <row r="17" spans="1:9" x14ac:dyDescent="0.25">
      <c r="A17">
        <v>2</v>
      </c>
      <c r="B17">
        <v>3</v>
      </c>
      <c r="C17">
        <v>15</v>
      </c>
      <c r="D17">
        <v>65</v>
      </c>
      <c r="E17">
        <v>36</v>
      </c>
      <c r="F17">
        <v>51</v>
      </c>
      <c r="G17">
        <v>85</v>
      </c>
      <c r="H17">
        <v>128</v>
      </c>
      <c r="I17" t="s">
        <v>9</v>
      </c>
    </row>
    <row r="18" spans="1:9" x14ac:dyDescent="0.25">
      <c r="A18">
        <v>2</v>
      </c>
      <c r="B18">
        <v>4</v>
      </c>
      <c r="C18">
        <v>16</v>
      </c>
      <c r="D18">
        <v>85</v>
      </c>
      <c r="E18">
        <v>36</v>
      </c>
      <c r="F18">
        <v>66</v>
      </c>
      <c r="G18">
        <v>1</v>
      </c>
      <c r="H18">
        <v>128</v>
      </c>
      <c r="I18" t="s">
        <v>13</v>
      </c>
    </row>
    <row r="19" spans="1:9" x14ac:dyDescent="0.25">
      <c r="A19">
        <v>2</v>
      </c>
      <c r="B19">
        <v>5</v>
      </c>
      <c r="C19">
        <v>17</v>
      </c>
      <c r="D19">
        <v>105</v>
      </c>
      <c r="E19">
        <v>36</v>
      </c>
      <c r="F19">
        <v>81</v>
      </c>
      <c r="G19">
        <v>7</v>
      </c>
      <c r="H19">
        <v>128</v>
      </c>
      <c r="I19" t="s">
        <v>13</v>
      </c>
    </row>
    <row r="20" spans="1:9" x14ac:dyDescent="0.25">
      <c r="A20">
        <v>3</v>
      </c>
      <c r="B20">
        <v>0</v>
      </c>
      <c r="C20">
        <v>18</v>
      </c>
      <c r="D20">
        <v>0</v>
      </c>
      <c r="E20">
        <v>51</v>
      </c>
      <c r="F20">
        <v>6</v>
      </c>
      <c r="G20">
        <v>166</v>
      </c>
      <c r="H20">
        <v>128</v>
      </c>
      <c r="I20" t="s">
        <v>25</v>
      </c>
    </row>
    <row r="21" spans="1:9" x14ac:dyDescent="0.25">
      <c r="A21">
        <v>3</v>
      </c>
      <c r="B21">
        <v>1</v>
      </c>
      <c r="C21">
        <v>19</v>
      </c>
      <c r="D21">
        <v>20</v>
      </c>
      <c r="E21">
        <v>51</v>
      </c>
      <c r="F21">
        <v>21</v>
      </c>
      <c r="G21">
        <v>251</v>
      </c>
      <c r="H21">
        <v>128</v>
      </c>
      <c r="I21" t="s">
        <v>30</v>
      </c>
    </row>
    <row r="22" spans="1:9" x14ac:dyDescent="0.25">
      <c r="A22">
        <v>3</v>
      </c>
      <c r="B22">
        <v>2</v>
      </c>
      <c r="C22">
        <v>20</v>
      </c>
      <c r="D22">
        <v>40</v>
      </c>
      <c r="E22">
        <v>51</v>
      </c>
      <c r="F22">
        <v>36</v>
      </c>
      <c r="G22">
        <v>182</v>
      </c>
      <c r="H22">
        <v>128</v>
      </c>
      <c r="I22" t="s">
        <v>27</v>
      </c>
    </row>
    <row r="23" spans="1:9" x14ac:dyDescent="0.25">
      <c r="A23">
        <v>3</v>
      </c>
      <c r="B23">
        <v>3</v>
      </c>
      <c r="C23">
        <v>21</v>
      </c>
      <c r="D23">
        <v>60</v>
      </c>
      <c r="E23">
        <v>51</v>
      </c>
      <c r="F23">
        <v>51</v>
      </c>
      <c r="G23">
        <v>231</v>
      </c>
      <c r="H23">
        <v>128</v>
      </c>
      <c r="I23" t="s">
        <v>30</v>
      </c>
    </row>
    <row r="24" spans="1:9" x14ac:dyDescent="0.25">
      <c r="A24">
        <v>3</v>
      </c>
      <c r="B24">
        <v>4</v>
      </c>
      <c r="C24">
        <v>22</v>
      </c>
      <c r="D24">
        <v>80</v>
      </c>
      <c r="E24">
        <v>51</v>
      </c>
      <c r="F24">
        <v>66</v>
      </c>
      <c r="G24">
        <v>133</v>
      </c>
      <c r="H24">
        <v>128</v>
      </c>
      <c r="I24" t="s">
        <v>26</v>
      </c>
    </row>
    <row r="25" spans="1:9" x14ac:dyDescent="0.25">
      <c r="A25">
        <v>3</v>
      </c>
      <c r="B25">
        <v>5</v>
      </c>
      <c r="C25">
        <v>23</v>
      </c>
      <c r="D25">
        <v>100</v>
      </c>
      <c r="E25">
        <v>51</v>
      </c>
      <c r="F25">
        <v>81</v>
      </c>
      <c r="G25">
        <v>123</v>
      </c>
      <c r="H25">
        <v>128</v>
      </c>
      <c r="I25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topLeftCell="J1" workbookViewId="0">
      <selection activeCell="T29" sqref="T29"/>
    </sheetView>
  </sheetViews>
  <sheetFormatPr defaultRowHeight="15" x14ac:dyDescent="0.25"/>
  <cols>
    <col min="1" max="2" width="5.7109375" bestFit="1" customWidth="1"/>
    <col min="3" max="3" width="8.5703125" style="1" bestFit="1" customWidth="1"/>
    <col min="4" max="4" width="12.140625" bestFit="1" customWidth="1"/>
    <col min="5" max="7" width="6.28515625" bestFit="1" customWidth="1"/>
    <col min="8" max="8" width="10.42578125" bestFit="1" customWidth="1"/>
    <col min="9" max="11" width="10.42578125" customWidth="1"/>
    <col min="12" max="12" width="11" bestFit="1" customWidth="1"/>
    <col min="13" max="14" width="11" customWidth="1"/>
    <col min="16" max="16" width="11" bestFit="1" customWidth="1"/>
    <col min="17" max="19" width="11" customWidth="1"/>
    <col min="20" max="20" width="11" bestFit="1" customWidth="1"/>
    <col min="21" max="23" width="11" customWidth="1"/>
    <col min="26" max="26" width="9.5703125" bestFit="1" customWidth="1"/>
    <col min="28" max="28" width="10.7109375" bestFit="1" customWidth="1"/>
    <col min="30" max="32" width="13" customWidth="1"/>
  </cols>
  <sheetData>
    <row r="1" spans="1:34" x14ac:dyDescent="0.25">
      <c r="A1" t="s">
        <v>20</v>
      </c>
      <c r="B1">
        <v>25</v>
      </c>
      <c r="C1" t="s">
        <v>21</v>
      </c>
      <c r="D1">
        <v>40</v>
      </c>
      <c r="E1" t="s">
        <v>22</v>
      </c>
      <c r="F1">
        <v>50</v>
      </c>
      <c r="I1" t="s">
        <v>33</v>
      </c>
      <c r="J1">
        <v>10</v>
      </c>
      <c r="AE1" t="s">
        <v>24</v>
      </c>
      <c r="AF1">
        <v>8.6</v>
      </c>
    </row>
    <row r="2" spans="1:34" x14ac:dyDescent="0.25">
      <c r="A2" s="5" t="s">
        <v>17</v>
      </c>
      <c r="B2" s="5"/>
      <c r="C2" s="5"/>
      <c r="D2" s="5"/>
      <c r="E2" s="5"/>
      <c r="F2" s="5"/>
      <c r="G2" s="5"/>
      <c r="H2" s="5"/>
      <c r="I2" s="5"/>
      <c r="J2" s="5"/>
      <c r="K2" s="6"/>
      <c r="L2" s="5" t="s">
        <v>34</v>
      </c>
      <c r="M2" s="5"/>
      <c r="N2" s="5"/>
      <c r="P2" s="5" t="s">
        <v>35</v>
      </c>
      <c r="Q2" s="5"/>
      <c r="R2" s="5"/>
      <c r="S2" s="2"/>
      <c r="T2" s="5" t="s">
        <v>36</v>
      </c>
      <c r="U2" s="5"/>
      <c r="V2" s="5"/>
      <c r="W2" s="2"/>
      <c r="X2" s="5" t="s">
        <v>23</v>
      </c>
      <c r="Y2" s="5"/>
      <c r="Z2" s="5"/>
      <c r="AA2" s="5"/>
      <c r="AB2" s="5"/>
      <c r="AD2" s="5" t="s">
        <v>28</v>
      </c>
      <c r="AE2" s="5"/>
      <c r="AF2" s="5"/>
    </row>
    <row r="3" spans="1:34" x14ac:dyDescent="0.25">
      <c r="A3" t="s">
        <v>0</v>
      </c>
      <c r="B3" t="s">
        <v>1</v>
      </c>
      <c r="C3" s="1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31</v>
      </c>
      <c r="J3" t="s">
        <v>8</v>
      </c>
      <c r="L3" t="s">
        <v>32</v>
      </c>
      <c r="M3" t="s">
        <v>19</v>
      </c>
      <c r="N3" t="s">
        <v>37</v>
      </c>
      <c r="P3" t="s">
        <v>32</v>
      </c>
      <c r="Q3" t="s">
        <v>19</v>
      </c>
      <c r="R3" t="s">
        <v>37</v>
      </c>
      <c r="T3" t="s">
        <v>32</v>
      </c>
      <c r="U3" t="s">
        <v>19</v>
      </c>
      <c r="V3" t="s">
        <v>37</v>
      </c>
      <c r="X3" t="s">
        <v>14</v>
      </c>
      <c r="Y3" t="s">
        <v>15</v>
      </c>
      <c r="Z3" t="s">
        <v>16</v>
      </c>
      <c r="AA3" t="s">
        <v>18</v>
      </c>
      <c r="AB3" t="s">
        <v>19</v>
      </c>
      <c r="AD3" t="s">
        <v>16</v>
      </c>
      <c r="AE3" t="s">
        <v>18</v>
      </c>
      <c r="AF3" t="s">
        <v>19</v>
      </c>
      <c r="AH3" t="s">
        <v>29</v>
      </c>
    </row>
    <row r="4" spans="1:34" x14ac:dyDescent="0.25">
      <c r="A4">
        <v>0</v>
      </c>
      <c r="B4">
        <v>0</v>
      </c>
      <c r="C4" s="1">
        <v>0</v>
      </c>
      <c r="D4">
        <v>15</v>
      </c>
      <c r="E4">
        <v>6</v>
      </c>
      <c r="F4">
        <v>6</v>
      </c>
      <c r="G4">
        <v>106</v>
      </c>
      <c r="H4">
        <v>128</v>
      </c>
      <c r="I4">
        <f>TRUNC(((H4 * 100) / 255) / 10)</f>
        <v>5</v>
      </c>
      <c r="J4" t="s">
        <v>11</v>
      </c>
      <c r="L4">
        <f>TRUNC(((G4) * 10) / 255)</f>
        <v>4</v>
      </c>
      <c r="M4">
        <f>L4*360/10</f>
        <v>144</v>
      </c>
      <c r="N4" s="4">
        <f>AF4-M4</f>
        <v>10.284691935536102</v>
      </c>
      <c r="P4">
        <f>TRUNC((($G4) * 8) / 255)</f>
        <v>3</v>
      </c>
      <c r="Q4">
        <f>P4*360/8</f>
        <v>135</v>
      </c>
      <c r="R4" s="4">
        <f>$AF4-Q4</f>
        <v>19.284691935536102</v>
      </c>
      <c r="S4" s="4"/>
      <c r="T4">
        <f>TRUNC((($G4) * 6) / 255)</f>
        <v>2</v>
      </c>
      <c r="U4">
        <f>T4*360/6</f>
        <v>120</v>
      </c>
      <c r="V4" s="4">
        <f>$AF4-U4</f>
        <v>34.284691935536102</v>
      </c>
      <c r="W4" s="4"/>
      <c r="X4">
        <f t="shared" ref="X4:X27" si="0">E4-$B$1</f>
        <v>-19</v>
      </c>
      <c r="Y4">
        <f t="shared" ref="Y4:Y27" si="1">F4-$D$1</f>
        <v>-34</v>
      </c>
      <c r="Z4" s="4">
        <f>TRUNC(SQRT(((X4*X4)+(Y4*Y4)+($F$1*$F$1)) *100))</f>
        <v>633</v>
      </c>
      <c r="AA4">
        <f t="shared" ref="AA4:AA27" si="2">MOD(TRUNC(Z4*2550/860) +D4,255)</f>
        <v>106</v>
      </c>
      <c r="AB4" s="4">
        <f>AA4*360/255</f>
        <v>149.64705882352942</v>
      </c>
      <c r="AD4" s="3">
        <f t="shared" ref="AD4:AD27" si="3">SQRT((X4*X4)+(Y4*Y4)+($F$1*$F$1))</f>
        <v>63.3798075099633</v>
      </c>
      <c r="AE4" s="3">
        <f t="shared" ref="AE4:AE27" si="4">MOD(((AD4*255)/$AF$1) +D4,255)</f>
        <v>109.28499012100474</v>
      </c>
      <c r="AF4" s="4">
        <f>MOD(((AD4*360)/$AF$1) + ((D4*360)/255),360)</f>
        <v>154.2846919355361</v>
      </c>
      <c r="AH4" s="4">
        <f t="shared" ref="AH4:AH27" si="5">AE4-AA4</f>
        <v>3.2849901210047392</v>
      </c>
    </row>
    <row r="5" spans="1:34" x14ac:dyDescent="0.25">
      <c r="A5">
        <v>0</v>
      </c>
      <c r="B5">
        <v>1</v>
      </c>
      <c r="C5" s="1">
        <v>1</v>
      </c>
      <c r="D5">
        <v>35</v>
      </c>
      <c r="E5">
        <v>6</v>
      </c>
      <c r="F5">
        <v>21</v>
      </c>
      <c r="G5">
        <v>186</v>
      </c>
      <c r="H5">
        <v>128</v>
      </c>
      <c r="I5">
        <f t="shared" ref="I5:I27" si="6">TRUNC(((H5 * 100) / 255) / 10)</f>
        <v>5</v>
      </c>
      <c r="J5" t="s">
        <v>27</v>
      </c>
      <c r="L5">
        <f>TRUNC(((G5) * 10) / 255)</f>
        <v>7</v>
      </c>
      <c r="M5">
        <f t="shared" ref="M5:M27" si="7">L5*360/10</f>
        <v>252</v>
      </c>
      <c r="N5" s="4">
        <f t="shared" ref="N5:N27" si="8">AF5-M5</f>
        <v>13.52327199640149</v>
      </c>
      <c r="P5">
        <f t="shared" ref="P5:P27" si="9">TRUNC((($G5) * 8) / 255)</f>
        <v>5</v>
      </c>
      <c r="Q5">
        <f t="shared" ref="Q5:Q27" si="10">P5*360/8</f>
        <v>225</v>
      </c>
      <c r="R5" s="4">
        <f t="shared" ref="R5:R27" si="11">$AF5-Q5</f>
        <v>40.52327199640149</v>
      </c>
      <c r="S5" s="4"/>
      <c r="T5">
        <f t="shared" ref="T5:T27" si="12">TRUNC((($G5) * 6) / 255)</f>
        <v>4</v>
      </c>
      <c r="U5">
        <f t="shared" ref="U5:U27" si="13">T5*360/6</f>
        <v>240</v>
      </c>
      <c r="V5" s="4">
        <f t="shared" ref="V5:V27" si="14">$AF5-U5</f>
        <v>25.52327199640149</v>
      </c>
      <c r="W5" s="4"/>
      <c r="X5">
        <f t="shared" si="0"/>
        <v>-19</v>
      </c>
      <c r="Y5">
        <f t="shared" si="1"/>
        <v>-19</v>
      </c>
      <c r="Z5" s="4">
        <f t="shared" ref="Z5:Z27" si="15">TRUNC(SQRT(((X5*X5)+(Y5*Y5)+($F$1*$F$1)) *100))</f>
        <v>567</v>
      </c>
      <c r="AA5">
        <f t="shared" si="2"/>
        <v>186</v>
      </c>
      <c r="AB5" s="4">
        <f>AA5*360/255</f>
        <v>262.58823529411762</v>
      </c>
      <c r="AD5" s="3">
        <f t="shared" si="3"/>
        <v>56.762663785273503</v>
      </c>
      <c r="AE5" s="3">
        <f t="shared" si="4"/>
        <v>188.07898433078412</v>
      </c>
      <c r="AF5" s="4">
        <f>MOD(((AD5*360)/$AF$1) + ((D5*360)/255),360)</f>
        <v>265.52327199640149</v>
      </c>
      <c r="AH5" s="4">
        <f t="shared" si="5"/>
        <v>2.0789843307841238</v>
      </c>
    </row>
    <row r="6" spans="1:34" x14ac:dyDescent="0.25">
      <c r="A6">
        <v>0</v>
      </c>
      <c r="B6">
        <v>2</v>
      </c>
      <c r="C6" s="1">
        <v>2</v>
      </c>
      <c r="D6">
        <v>55</v>
      </c>
      <c r="E6">
        <v>6</v>
      </c>
      <c r="F6">
        <v>36</v>
      </c>
      <c r="G6">
        <v>114</v>
      </c>
      <c r="H6">
        <v>128</v>
      </c>
      <c r="I6">
        <f t="shared" si="6"/>
        <v>5</v>
      </c>
      <c r="J6" t="s">
        <v>11</v>
      </c>
      <c r="L6">
        <f>TRUNC(((G6) * 10) / 255)</f>
        <v>4</v>
      </c>
      <c r="M6">
        <f t="shared" si="7"/>
        <v>144</v>
      </c>
      <c r="N6" s="4">
        <f t="shared" si="8"/>
        <v>18.945012072552345</v>
      </c>
      <c r="P6">
        <f t="shared" si="9"/>
        <v>3</v>
      </c>
      <c r="Q6">
        <f t="shared" si="10"/>
        <v>135</v>
      </c>
      <c r="R6" s="4">
        <f t="shared" si="11"/>
        <v>27.945012072552345</v>
      </c>
      <c r="S6" s="4"/>
      <c r="T6">
        <f t="shared" si="12"/>
        <v>2</v>
      </c>
      <c r="U6">
        <f t="shared" si="13"/>
        <v>120</v>
      </c>
      <c r="V6" s="4">
        <f t="shared" si="14"/>
        <v>42.945012072552345</v>
      </c>
      <c r="W6" s="4"/>
      <c r="X6">
        <f t="shared" si="0"/>
        <v>-19</v>
      </c>
      <c r="Y6">
        <f t="shared" si="1"/>
        <v>-4</v>
      </c>
      <c r="Z6" s="4">
        <f t="shared" si="15"/>
        <v>536</v>
      </c>
      <c r="AA6">
        <f t="shared" si="2"/>
        <v>114</v>
      </c>
      <c r="AB6" s="4">
        <f t="shared" ref="AB6:AB27" si="16">AA6*360/255</f>
        <v>160.94117647058823</v>
      </c>
      <c r="AD6" s="3">
        <f t="shared" si="3"/>
        <v>53.637673327615545</v>
      </c>
      <c r="AE6" s="3">
        <f t="shared" si="4"/>
        <v>115.41938355139132</v>
      </c>
      <c r="AF6" s="4">
        <f>MOD(((AD6*360)/$AF$1) + ((D6*360)/255),360)</f>
        <v>162.94501207255234</v>
      </c>
      <c r="AH6" s="4">
        <f t="shared" si="5"/>
        <v>1.41938355139132</v>
      </c>
    </row>
    <row r="7" spans="1:34" x14ac:dyDescent="0.25">
      <c r="A7">
        <v>0</v>
      </c>
      <c r="B7">
        <v>3</v>
      </c>
      <c r="C7" s="1">
        <v>3</v>
      </c>
      <c r="D7">
        <v>75</v>
      </c>
      <c r="E7">
        <v>6</v>
      </c>
      <c r="F7">
        <v>51</v>
      </c>
      <c r="G7">
        <v>163</v>
      </c>
      <c r="H7">
        <v>128</v>
      </c>
      <c r="I7">
        <f t="shared" si="6"/>
        <v>5</v>
      </c>
      <c r="J7" t="s">
        <v>25</v>
      </c>
      <c r="L7">
        <f>TRUNC(((G7) * 10) / 255)</f>
        <v>6</v>
      </c>
      <c r="M7">
        <f t="shared" si="7"/>
        <v>216</v>
      </c>
      <c r="N7" s="4">
        <f t="shared" si="8"/>
        <v>15.785729188328332</v>
      </c>
      <c r="P7">
        <f t="shared" si="9"/>
        <v>5</v>
      </c>
      <c r="Q7">
        <f t="shared" si="10"/>
        <v>225</v>
      </c>
      <c r="R7" s="4">
        <f t="shared" si="11"/>
        <v>6.7857291883283324</v>
      </c>
      <c r="S7" s="4"/>
      <c r="T7">
        <f t="shared" si="12"/>
        <v>3</v>
      </c>
      <c r="U7">
        <f t="shared" si="13"/>
        <v>180</v>
      </c>
      <c r="V7" s="4">
        <f t="shared" si="14"/>
        <v>51.785729188328332</v>
      </c>
      <c r="W7" s="4"/>
      <c r="X7">
        <f t="shared" si="0"/>
        <v>-19</v>
      </c>
      <c r="Y7">
        <f t="shared" si="1"/>
        <v>11</v>
      </c>
      <c r="Z7" s="4">
        <f t="shared" si="15"/>
        <v>546</v>
      </c>
      <c r="AA7">
        <f t="shared" si="2"/>
        <v>163</v>
      </c>
      <c r="AB7" s="4">
        <f t="shared" si="16"/>
        <v>230.11764705882354</v>
      </c>
      <c r="AD7" s="3">
        <f t="shared" si="3"/>
        <v>54.607691765904185</v>
      </c>
      <c r="AE7" s="3">
        <f t="shared" si="4"/>
        <v>164.1815581750659</v>
      </c>
      <c r="AF7" s="4">
        <f>MOD(((AD7*360)/$AF$1) + ((D7*360)/255),360)</f>
        <v>231.78572918832833</v>
      </c>
      <c r="AH7" s="4">
        <f t="shared" si="5"/>
        <v>1.1815581750659021</v>
      </c>
    </row>
    <row r="8" spans="1:34" x14ac:dyDescent="0.25">
      <c r="A8">
        <v>0</v>
      </c>
      <c r="B8">
        <v>4</v>
      </c>
      <c r="C8" s="1">
        <v>4</v>
      </c>
      <c r="D8">
        <v>95</v>
      </c>
      <c r="E8">
        <v>6</v>
      </c>
      <c r="F8">
        <v>66</v>
      </c>
      <c r="G8">
        <v>71</v>
      </c>
      <c r="H8">
        <v>128</v>
      </c>
      <c r="I8">
        <f t="shared" si="6"/>
        <v>5</v>
      </c>
      <c r="J8" t="s">
        <v>10</v>
      </c>
      <c r="L8">
        <f>TRUNC(((G8) * 10) / 255)</f>
        <v>2</v>
      </c>
      <c r="M8">
        <f t="shared" si="7"/>
        <v>72</v>
      </c>
      <c r="N8" s="4">
        <f t="shared" si="8"/>
        <v>31.671810980559258</v>
      </c>
      <c r="P8">
        <f t="shared" si="9"/>
        <v>2</v>
      </c>
      <c r="Q8">
        <f t="shared" si="10"/>
        <v>90</v>
      </c>
      <c r="R8" s="4">
        <f t="shared" si="11"/>
        <v>13.671810980559258</v>
      </c>
      <c r="S8" s="4"/>
      <c r="T8">
        <f t="shared" si="12"/>
        <v>1</v>
      </c>
      <c r="U8">
        <f t="shared" si="13"/>
        <v>60</v>
      </c>
      <c r="V8" s="4">
        <f t="shared" si="14"/>
        <v>43.671810980559258</v>
      </c>
      <c r="W8" s="4"/>
      <c r="X8">
        <f t="shared" si="0"/>
        <v>-19</v>
      </c>
      <c r="Y8">
        <f t="shared" si="1"/>
        <v>26</v>
      </c>
      <c r="Z8" s="4">
        <f t="shared" si="15"/>
        <v>594</v>
      </c>
      <c r="AA8">
        <f t="shared" si="2"/>
        <v>71</v>
      </c>
      <c r="AB8" s="4">
        <f t="shared" si="16"/>
        <v>100.23529411764706</v>
      </c>
      <c r="AD8" s="3">
        <f t="shared" si="3"/>
        <v>59.472682804797024</v>
      </c>
      <c r="AE8" s="3">
        <f t="shared" si="4"/>
        <v>73.434199444563092</v>
      </c>
      <c r="AF8" s="4">
        <f>MOD(((AD8*360)/$AF$1) + ((D8*360)/255),360)</f>
        <v>103.67181098055926</v>
      </c>
      <c r="AH8" s="4">
        <f t="shared" si="5"/>
        <v>2.4341994445630917</v>
      </c>
    </row>
    <row r="9" spans="1:34" x14ac:dyDescent="0.25">
      <c r="A9">
        <v>0</v>
      </c>
      <c r="B9">
        <v>5</v>
      </c>
      <c r="C9" s="1">
        <v>5</v>
      </c>
      <c r="D9">
        <v>115</v>
      </c>
      <c r="E9">
        <v>6</v>
      </c>
      <c r="F9">
        <v>81</v>
      </c>
      <c r="G9">
        <v>70</v>
      </c>
      <c r="H9">
        <v>128</v>
      </c>
      <c r="I9">
        <f t="shared" si="6"/>
        <v>5</v>
      </c>
      <c r="J9" t="s">
        <v>10</v>
      </c>
      <c r="L9">
        <f>TRUNC(((G9) * 10) / 255)</f>
        <v>2</v>
      </c>
      <c r="M9">
        <f t="shared" si="7"/>
        <v>72</v>
      </c>
      <c r="N9" s="4">
        <f t="shared" si="8"/>
        <v>31.512271584809696</v>
      </c>
      <c r="P9">
        <f t="shared" si="9"/>
        <v>2</v>
      </c>
      <c r="Q9">
        <f t="shared" si="10"/>
        <v>90</v>
      </c>
      <c r="R9" s="4">
        <f t="shared" si="11"/>
        <v>13.512271584809696</v>
      </c>
      <c r="S9" s="4"/>
      <c r="T9">
        <f t="shared" si="12"/>
        <v>1</v>
      </c>
      <c r="U9">
        <f t="shared" si="13"/>
        <v>60</v>
      </c>
      <c r="V9" s="4">
        <f t="shared" si="14"/>
        <v>43.512271584809696</v>
      </c>
      <c r="W9" s="4"/>
      <c r="X9">
        <f t="shared" si="0"/>
        <v>-19</v>
      </c>
      <c r="Y9">
        <f t="shared" si="1"/>
        <v>41</v>
      </c>
      <c r="Z9" s="4">
        <f t="shared" si="15"/>
        <v>673</v>
      </c>
      <c r="AA9">
        <f t="shared" si="2"/>
        <v>70</v>
      </c>
      <c r="AB9" s="4">
        <f t="shared" si="16"/>
        <v>98.82352941176471</v>
      </c>
      <c r="AD9" s="3">
        <f t="shared" si="3"/>
        <v>67.394361781976983</v>
      </c>
      <c r="AE9" s="3">
        <f t="shared" si="4"/>
        <v>73.321192372573023</v>
      </c>
      <c r="AF9" s="4">
        <f>MOD(((AD9*360)/$AF$1) + ((D9*360)/255),360)</f>
        <v>103.5122715848097</v>
      </c>
      <c r="AH9" s="4">
        <f t="shared" si="5"/>
        <v>3.321192372573023</v>
      </c>
    </row>
    <row r="10" spans="1:34" x14ac:dyDescent="0.25">
      <c r="A10">
        <v>1</v>
      </c>
      <c r="B10">
        <v>0</v>
      </c>
      <c r="C10" s="1">
        <v>6</v>
      </c>
      <c r="D10">
        <v>10</v>
      </c>
      <c r="E10">
        <v>21</v>
      </c>
      <c r="F10">
        <v>6</v>
      </c>
      <c r="G10">
        <v>18</v>
      </c>
      <c r="H10">
        <v>128</v>
      </c>
      <c r="I10">
        <f t="shared" si="6"/>
        <v>5</v>
      </c>
      <c r="J10" t="s">
        <v>13</v>
      </c>
      <c r="L10">
        <f>TRUNC(((G10) * 10) / 255)</f>
        <v>0</v>
      </c>
      <c r="M10">
        <f t="shared" si="7"/>
        <v>0</v>
      </c>
      <c r="N10" s="4">
        <f t="shared" si="8"/>
        <v>30.73749204278738</v>
      </c>
      <c r="P10">
        <f t="shared" si="9"/>
        <v>0</v>
      </c>
      <c r="Q10">
        <f t="shared" si="10"/>
        <v>0</v>
      </c>
      <c r="R10" s="4">
        <f t="shared" si="11"/>
        <v>30.73749204278738</v>
      </c>
      <c r="S10" s="4"/>
      <c r="T10">
        <f t="shared" si="12"/>
        <v>0</v>
      </c>
      <c r="U10">
        <f t="shared" si="13"/>
        <v>0</v>
      </c>
      <c r="V10" s="4">
        <f t="shared" si="14"/>
        <v>30.73749204278738</v>
      </c>
      <c r="W10" s="4"/>
      <c r="X10">
        <f t="shared" si="0"/>
        <v>-4</v>
      </c>
      <c r="Y10">
        <f t="shared" si="1"/>
        <v>-34</v>
      </c>
      <c r="Z10" s="4">
        <f t="shared" si="15"/>
        <v>605</v>
      </c>
      <c r="AA10">
        <f t="shared" si="2"/>
        <v>18</v>
      </c>
      <c r="AB10" s="4">
        <f t="shared" si="16"/>
        <v>25.411764705882351</v>
      </c>
      <c r="AD10" s="3">
        <f t="shared" si="3"/>
        <v>60.597029630172464</v>
      </c>
      <c r="AE10" s="3">
        <f t="shared" si="4"/>
        <v>21.772390196974357</v>
      </c>
      <c r="AF10" s="4">
        <f>MOD(((AD10*360)/$AF$1) + ((D10*360)/255),360)</f>
        <v>30.73749204278738</v>
      </c>
      <c r="AH10" s="4">
        <f t="shared" si="5"/>
        <v>3.7723901969743565</v>
      </c>
    </row>
    <row r="11" spans="1:34" x14ac:dyDescent="0.25">
      <c r="A11">
        <v>1</v>
      </c>
      <c r="B11">
        <v>1</v>
      </c>
      <c r="C11" s="1">
        <v>7</v>
      </c>
      <c r="D11">
        <v>30</v>
      </c>
      <c r="E11">
        <v>21</v>
      </c>
      <c r="F11">
        <v>21</v>
      </c>
      <c r="G11">
        <v>89</v>
      </c>
      <c r="H11">
        <v>128</v>
      </c>
      <c r="I11">
        <f t="shared" si="6"/>
        <v>5</v>
      </c>
      <c r="J11" t="s">
        <v>9</v>
      </c>
      <c r="L11">
        <f>TRUNC(((G11) * 10) / 255)</f>
        <v>3</v>
      </c>
      <c r="M11">
        <f t="shared" si="7"/>
        <v>108</v>
      </c>
      <c r="N11" s="4">
        <f t="shared" si="8"/>
        <v>19.650894425493789</v>
      </c>
      <c r="P11">
        <f t="shared" si="9"/>
        <v>2</v>
      </c>
      <c r="Q11">
        <f t="shared" si="10"/>
        <v>90</v>
      </c>
      <c r="R11" s="4">
        <f t="shared" si="11"/>
        <v>37.650894425493789</v>
      </c>
      <c r="S11" s="4"/>
      <c r="T11">
        <f t="shared" si="12"/>
        <v>2</v>
      </c>
      <c r="U11">
        <f t="shared" si="13"/>
        <v>120</v>
      </c>
      <c r="V11" s="4">
        <f t="shared" si="14"/>
        <v>7.6508944254937887</v>
      </c>
      <c r="W11" s="4"/>
      <c r="X11">
        <f t="shared" si="0"/>
        <v>-4</v>
      </c>
      <c r="Y11">
        <f t="shared" si="1"/>
        <v>-19</v>
      </c>
      <c r="Z11" s="4">
        <f t="shared" si="15"/>
        <v>536</v>
      </c>
      <c r="AA11">
        <f t="shared" si="2"/>
        <v>89</v>
      </c>
      <c r="AB11" s="4">
        <f t="shared" si="16"/>
        <v>125.64705882352941</v>
      </c>
      <c r="AD11" s="3">
        <f t="shared" si="3"/>
        <v>53.637673327615545</v>
      </c>
      <c r="AE11" s="3">
        <f t="shared" si="4"/>
        <v>90.41938355139132</v>
      </c>
      <c r="AF11" s="4">
        <f>MOD(((AD11*360)/$AF$1) + ((D11*360)/255),360)</f>
        <v>127.65089442549379</v>
      </c>
      <c r="AH11" s="4">
        <f t="shared" si="5"/>
        <v>1.41938355139132</v>
      </c>
    </row>
    <row r="12" spans="1:34" x14ac:dyDescent="0.25">
      <c r="A12">
        <v>1</v>
      </c>
      <c r="B12">
        <v>2</v>
      </c>
      <c r="C12" s="1">
        <v>8</v>
      </c>
      <c r="D12">
        <v>50</v>
      </c>
      <c r="E12">
        <v>21</v>
      </c>
      <c r="F12">
        <v>36</v>
      </c>
      <c r="G12">
        <v>11</v>
      </c>
      <c r="H12">
        <v>128</v>
      </c>
      <c r="I12">
        <f t="shared" si="6"/>
        <v>5</v>
      </c>
      <c r="J12" t="s">
        <v>13</v>
      </c>
      <c r="L12">
        <f>TRUNC(((G12) * 10) / 255)</f>
        <v>0</v>
      </c>
      <c r="M12">
        <f t="shared" si="7"/>
        <v>0</v>
      </c>
      <c r="N12" s="4">
        <f t="shared" si="8"/>
        <v>16.964246990529318</v>
      </c>
      <c r="P12">
        <f t="shared" si="9"/>
        <v>0</v>
      </c>
      <c r="Q12">
        <f t="shared" si="10"/>
        <v>0</v>
      </c>
      <c r="R12" s="4">
        <f t="shared" si="11"/>
        <v>16.964246990529318</v>
      </c>
      <c r="S12" s="4"/>
      <c r="T12">
        <f t="shared" si="12"/>
        <v>0</v>
      </c>
      <c r="U12">
        <f t="shared" si="13"/>
        <v>0</v>
      </c>
      <c r="V12" s="4">
        <f t="shared" si="14"/>
        <v>16.964246990529318</v>
      </c>
      <c r="W12" s="4"/>
      <c r="X12">
        <f t="shared" si="0"/>
        <v>-4</v>
      </c>
      <c r="Y12">
        <f t="shared" si="1"/>
        <v>-4</v>
      </c>
      <c r="Z12" s="4">
        <f t="shared" si="15"/>
        <v>503</v>
      </c>
      <c r="AA12">
        <f t="shared" si="2"/>
        <v>11</v>
      </c>
      <c r="AB12" s="4">
        <f t="shared" si="16"/>
        <v>15.529411764705882</v>
      </c>
      <c r="AD12" s="3">
        <f t="shared" si="3"/>
        <v>50.318982501636498</v>
      </c>
      <c r="AE12" s="3">
        <f t="shared" si="4"/>
        <v>12.016341618291563</v>
      </c>
      <c r="AF12" s="4">
        <f>MOD(((AD12*360)/$AF$1) + ((D12*360)/255),360)</f>
        <v>16.964246990529318</v>
      </c>
      <c r="AH12" s="4">
        <f t="shared" si="5"/>
        <v>1.0163416182915626</v>
      </c>
    </row>
    <row r="13" spans="1:34" x14ac:dyDescent="0.25">
      <c r="A13">
        <v>1</v>
      </c>
      <c r="B13">
        <v>3</v>
      </c>
      <c r="C13" s="1">
        <v>9</v>
      </c>
      <c r="D13">
        <v>70</v>
      </c>
      <c r="E13">
        <v>21</v>
      </c>
      <c r="F13">
        <v>51</v>
      </c>
      <c r="G13">
        <v>61</v>
      </c>
      <c r="H13">
        <v>128</v>
      </c>
      <c r="I13">
        <f t="shared" si="6"/>
        <v>5</v>
      </c>
      <c r="J13" t="s">
        <v>10</v>
      </c>
      <c r="L13">
        <f>TRUNC(((G13) * 10) / 255)</f>
        <v>2</v>
      </c>
      <c r="M13">
        <f t="shared" si="7"/>
        <v>72</v>
      </c>
      <c r="N13" s="4">
        <f t="shared" si="8"/>
        <v>16.430760820321666</v>
      </c>
      <c r="P13">
        <f t="shared" si="9"/>
        <v>1</v>
      </c>
      <c r="Q13">
        <f t="shared" si="10"/>
        <v>45</v>
      </c>
      <c r="R13" s="4">
        <f t="shared" si="11"/>
        <v>43.430760820321666</v>
      </c>
      <c r="S13" s="4"/>
      <c r="T13">
        <f t="shared" si="12"/>
        <v>1</v>
      </c>
      <c r="U13">
        <f t="shared" si="13"/>
        <v>60</v>
      </c>
      <c r="V13" s="4">
        <f t="shared" si="14"/>
        <v>28.430760820321666</v>
      </c>
      <c r="W13" s="4"/>
      <c r="X13">
        <f t="shared" si="0"/>
        <v>-4</v>
      </c>
      <c r="Y13">
        <f t="shared" si="1"/>
        <v>11</v>
      </c>
      <c r="Z13" s="4">
        <f t="shared" si="15"/>
        <v>513</v>
      </c>
      <c r="AA13">
        <f t="shared" si="2"/>
        <v>61</v>
      </c>
      <c r="AB13" s="4">
        <f t="shared" si="16"/>
        <v>86.117647058823536</v>
      </c>
      <c r="AD13" s="3">
        <f t="shared" si="3"/>
        <v>51.35172830587107</v>
      </c>
      <c r="AE13" s="3">
        <f t="shared" si="4"/>
        <v>62.638455581060725</v>
      </c>
      <c r="AF13" s="4">
        <f>MOD(((AD13*360)/$AF$1) + ((D13*360)/255),360)</f>
        <v>88.430760820321666</v>
      </c>
      <c r="AH13" s="4">
        <f t="shared" si="5"/>
        <v>1.6384555810607253</v>
      </c>
    </row>
    <row r="14" spans="1:34" x14ac:dyDescent="0.25">
      <c r="A14">
        <v>1</v>
      </c>
      <c r="B14">
        <v>4</v>
      </c>
      <c r="C14" s="1">
        <v>10</v>
      </c>
      <c r="D14">
        <v>90</v>
      </c>
      <c r="E14">
        <v>21</v>
      </c>
      <c r="F14">
        <v>66</v>
      </c>
      <c r="G14">
        <v>232</v>
      </c>
      <c r="H14">
        <v>128</v>
      </c>
      <c r="I14">
        <f t="shared" si="6"/>
        <v>5</v>
      </c>
      <c r="J14" t="s">
        <v>30</v>
      </c>
      <c r="L14">
        <f>TRUNC(((G14) * 10) / 255)</f>
        <v>9</v>
      </c>
      <c r="M14">
        <f t="shared" si="7"/>
        <v>324</v>
      </c>
      <c r="N14" s="4">
        <f t="shared" si="8"/>
        <v>8.0824891374086292</v>
      </c>
      <c r="P14">
        <f t="shared" si="9"/>
        <v>7</v>
      </c>
      <c r="Q14">
        <f t="shared" si="10"/>
        <v>315</v>
      </c>
      <c r="R14" s="4">
        <f t="shared" si="11"/>
        <v>17.082489137408629</v>
      </c>
      <c r="S14" s="4"/>
      <c r="T14">
        <f t="shared" si="12"/>
        <v>5</v>
      </c>
      <c r="U14">
        <f t="shared" si="13"/>
        <v>300</v>
      </c>
      <c r="V14" s="4">
        <f t="shared" si="14"/>
        <v>32.082489137408629</v>
      </c>
      <c r="W14" s="4"/>
      <c r="X14">
        <f t="shared" si="0"/>
        <v>-4</v>
      </c>
      <c r="Y14">
        <f t="shared" si="1"/>
        <v>26</v>
      </c>
      <c r="Z14" s="4">
        <f t="shared" si="15"/>
        <v>564</v>
      </c>
      <c r="AA14">
        <f t="shared" si="2"/>
        <v>232</v>
      </c>
      <c r="AB14" s="4">
        <f t="shared" si="16"/>
        <v>327.52941176470586</v>
      </c>
      <c r="AD14" s="3">
        <f t="shared" si="3"/>
        <v>56.49778756730214</v>
      </c>
      <c r="AE14" s="3">
        <f t="shared" si="4"/>
        <v>235.22509647233096</v>
      </c>
      <c r="AF14" s="4">
        <f>MOD(((AD14*360)/$AF$1) + ((D14*360)/255),360)</f>
        <v>332.08248913740863</v>
      </c>
      <c r="AH14" s="4">
        <f t="shared" si="5"/>
        <v>3.2250964723309608</v>
      </c>
    </row>
    <row r="15" spans="1:34" x14ac:dyDescent="0.25">
      <c r="A15">
        <v>1</v>
      </c>
      <c r="B15">
        <v>5</v>
      </c>
      <c r="C15" s="1">
        <v>11</v>
      </c>
      <c r="D15">
        <v>110</v>
      </c>
      <c r="E15">
        <v>21</v>
      </c>
      <c r="F15">
        <v>81</v>
      </c>
      <c r="G15">
        <v>243</v>
      </c>
      <c r="H15">
        <v>128</v>
      </c>
      <c r="I15">
        <f t="shared" si="6"/>
        <v>5</v>
      </c>
      <c r="J15" t="s">
        <v>30</v>
      </c>
      <c r="L15">
        <f>TRUNC(((G15) * 10) / 255)</f>
        <v>9</v>
      </c>
      <c r="M15">
        <f t="shared" si="7"/>
        <v>324</v>
      </c>
      <c r="N15" s="4">
        <f t="shared" si="8"/>
        <v>23.193262404447978</v>
      </c>
      <c r="P15">
        <f t="shared" si="9"/>
        <v>7</v>
      </c>
      <c r="Q15">
        <f t="shared" si="10"/>
        <v>315</v>
      </c>
      <c r="R15" s="4">
        <f t="shared" si="11"/>
        <v>32.193262404447978</v>
      </c>
      <c r="S15" s="4"/>
      <c r="T15">
        <f t="shared" si="12"/>
        <v>5</v>
      </c>
      <c r="U15">
        <f t="shared" si="13"/>
        <v>300</v>
      </c>
      <c r="V15" s="4">
        <f t="shared" si="14"/>
        <v>47.193262404447978</v>
      </c>
      <c r="W15" s="4"/>
      <c r="X15">
        <f t="shared" si="0"/>
        <v>-4</v>
      </c>
      <c r="Y15">
        <f t="shared" si="1"/>
        <v>41</v>
      </c>
      <c r="Z15" s="4">
        <f t="shared" si="15"/>
        <v>647</v>
      </c>
      <c r="AA15">
        <f t="shared" si="2"/>
        <v>243</v>
      </c>
      <c r="AB15" s="4">
        <f t="shared" si="16"/>
        <v>343.05882352941177</v>
      </c>
      <c r="AD15" s="3">
        <f t="shared" si="3"/>
        <v>64.784257346982073</v>
      </c>
      <c r="AE15" s="3">
        <f t="shared" si="4"/>
        <v>245.92856086981737</v>
      </c>
      <c r="AF15" s="4">
        <f>MOD(((AD15*360)/$AF$1) + ((D15*360)/255),360)</f>
        <v>347.19326240444798</v>
      </c>
      <c r="AH15" s="4">
        <f t="shared" si="5"/>
        <v>2.9285608698173746</v>
      </c>
    </row>
    <row r="16" spans="1:34" x14ac:dyDescent="0.25">
      <c r="A16">
        <v>2</v>
      </c>
      <c r="B16">
        <v>0</v>
      </c>
      <c r="C16" s="1">
        <v>12</v>
      </c>
      <c r="D16">
        <v>5</v>
      </c>
      <c r="E16">
        <v>36</v>
      </c>
      <c r="F16">
        <v>6</v>
      </c>
      <c r="G16">
        <v>40</v>
      </c>
      <c r="H16">
        <v>128</v>
      </c>
      <c r="I16">
        <f t="shared" si="6"/>
        <v>5</v>
      </c>
      <c r="J16" t="s">
        <v>12</v>
      </c>
      <c r="L16">
        <f>TRUNC(((G16) * 10) / 255)</f>
        <v>1</v>
      </c>
      <c r="M16">
        <f t="shared" si="7"/>
        <v>36</v>
      </c>
      <c r="N16" s="4">
        <f t="shared" si="8"/>
        <v>23.690080557971669</v>
      </c>
      <c r="P16">
        <f t="shared" si="9"/>
        <v>1</v>
      </c>
      <c r="Q16">
        <f t="shared" si="10"/>
        <v>45</v>
      </c>
      <c r="R16" s="4">
        <f t="shared" si="11"/>
        <v>14.690080557971669</v>
      </c>
      <c r="S16" s="4"/>
      <c r="T16">
        <f t="shared" si="12"/>
        <v>0</v>
      </c>
      <c r="U16">
        <f t="shared" si="13"/>
        <v>0</v>
      </c>
      <c r="V16" s="4">
        <f t="shared" si="14"/>
        <v>59.690080557971669</v>
      </c>
      <c r="W16" s="4"/>
      <c r="X16">
        <f t="shared" si="0"/>
        <v>11</v>
      </c>
      <c r="Y16">
        <f t="shared" si="1"/>
        <v>-34</v>
      </c>
      <c r="Z16" s="4">
        <f t="shared" si="15"/>
        <v>614</v>
      </c>
      <c r="AA16">
        <f t="shared" si="2"/>
        <v>40</v>
      </c>
      <c r="AB16" s="4">
        <f t="shared" si="16"/>
        <v>56.470588235294116</v>
      </c>
      <c r="AD16" s="3">
        <f t="shared" si="3"/>
        <v>61.457302251237813</v>
      </c>
      <c r="AE16" s="3">
        <f t="shared" si="4"/>
        <v>42.280473728563038</v>
      </c>
      <c r="AF16" s="4">
        <f>MOD(((AD16*360)/$AF$1) + ((D16*360)/255),360)</f>
        <v>59.690080557971669</v>
      </c>
      <c r="AH16" s="4">
        <f t="shared" si="5"/>
        <v>2.2804737285630381</v>
      </c>
    </row>
    <row r="17" spans="1:34" x14ac:dyDescent="0.25">
      <c r="A17">
        <v>2</v>
      </c>
      <c r="B17">
        <v>1</v>
      </c>
      <c r="C17" s="1">
        <v>13</v>
      </c>
      <c r="D17">
        <v>25</v>
      </c>
      <c r="E17">
        <v>36</v>
      </c>
      <c r="F17">
        <v>21</v>
      </c>
      <c r="G17">
        <v>113</v>
      </c>
      <c r="H17">
        <v>128</v>
      </c>
      <c r="I17">
        <f t="shared" si="6"/>
        <v>5</v>
      </c>
      <c r="J17" t="s">
        <v>11</v>
      </c>
      <c r="L17">
        <f>TRUNC(((G17) * 10) / 255)</f>
        <v>4</v>
      </c>
      <c r="M17">
        <f t="shared" si="7"/>
        <v>144</v>
      </c>
      <c r="N17" s="4">
        <f t="shared" si="8"/>
        <v>17.197493894210766</v>
      </c>
      <c r="P17">
        <f t="shared" si="9"/>
        <v>3</v>
      </c>
      <c r="Q17">
        <f t="shared" si="10"/>
        <v>135</v>
      </c>
      <c r="R17" s="4">
        <f t="shared" si="11"/>
        <v>26.197493894210766</v>
      </c>
      <c r="S17" s="4"/>
      <c r="T17">
        <f t="shared" si="12"/>
        <v>2</v>
      </c>
      <c r="U17">
        <f t="shared" si="13"/>
        <v>120</v>
      </c>
      <c r="V17" s="4">
        <f t="shared" si="14"/>
        <v>41.197493894210766</v>
      </c>
      <c r="W17" s="4"/>
      <c r="X17">
        <f t="shared" si="0"/>
        <v>11</v>
      </c>
      <c r="Y17">
        <f t="shared" si="1"/>
        <v>-19</v>
      </c>
      <c r="Z17" s="4">
        <f t="shared" si="15"/>
        <v>546</v>
      </c>
      <c r="AA17">
        <f t="shared" si="2"/>
        <v>113</v>
      </c>
      <c r="AB17" s="4">
        <f t="shared" si="16"/>
        <v>159.52941176470588</v>
      </c>
      <c r="AD17" s="3">
        <f t="shared" si="3"/>
        <v>54.607691765904185</v>
      </c>
      <c r="AE17" s="3">
        <f t="shared" si="4"/>
        <v>114.1815581750659</v>
      </c>
      <c r="AF17" s="4">
        <f>MOD(((AD17*360)/$AF$1) + ((D17*360)/255),360)</f>
        <v>161.19749389421077</v>
      </c>
      <c r="AH17" s="4">
        <f t="shared" si="5"/>
        <v>1.1815581750659021</v>
      </c>
    </row>
    <row r="18" spans="1:34" x14ac:dyDescent="0.25">
      <c r="A18">
        <v>2</v>
      </c>
      <c r="B18">
        <v>2</v>
      </c>
      <c r="C18" s="1">
        <v>14</v>
      </c>
      <c r="D18">
        <v>45</v>
      </c>
      <c r="E18">
        <v>36</v>
      </c>
      <c r="F18">
        <v>36</v>
      </c>
      <c r="G18">
        <v>36</v>
      </c>
      <c r="H18">
        <v>128</v>
      </c>
      <c r="I18">
        <f t="shared" si="6"/>
        <v>5</v>
      </c>
      <c r="J18" t="s">
        <v>12</v>
      </c>
      <c r="L18">
        <f>TRUNC(((G18) * 10) / 255)</f>
        <v>1</v>
      </c>
      <c r="M18">
        <f t="shared" si="7"/>
        <v>36</v>
      </c>
      <c r="N18" s="4">
        <f t="shared" si="8"/>
        <v>17.136643173262655</v>
      </c>
      <c r="P18">
        <f t="shared" si="9"/>
        <v>1</v>
      </c>
      <c r="Q18">
        <f t="shared" si="10"/>
        <v>45</v>
      </c>
      <c r="R18" s="4">
        <f t="shared" si="11"/>
        <v>8.1366431732626552</v>
      </c>
      <c r="S18" s="4"/>
      <c r="T18">
        <f t="shared" si="12"/>
        <v>0</v>
      </c>
      <c r="U18">
        <f t="shared" si="13"/>
        <v>0</v>
      </c>
      <c r="V18" s="4">
        <f t="shared" si="14"/>
        <v>53.136643173262655</v>
      </c>
      <c r="W18" s="4"/>
      <c r="X18">
        <f t="shared" si="0"/>
        <v>11</v>
      </c>
      <c r="Y18">
        <f t="shared" si="1"/>
        <v>-4</v>
      </c>
      <c r="Z18" s="4">
        <f t="shared" si="15"/>
        <v>513</v>
      </c>
      <c r="AA18">
        <f t="shared" si="2"/>
        <v>36</v>
      </c>
      <c r="AB18" s="4">
        <f t="shared" si="16"/>
        <v>50.823529411764703</v>
      </c>
      <c r="AD18" s="3">
        <f t="shared" si="3"/>
        <v>51.35172830587107</v>
      </c>
      <c r="AE18" s="3">
        <f t="shared" si="4"/>
        <v>37.638455581060725</v>
      </c>
      <c r="AF18" s="4">
        <f>MOD(((AD18*360)/$AF$1) + ((D18*360)/255),360)</f>
        <v>53.136643173262655</v>
      </c>
      <c r="AH18" s="4">
        <f t="shared" si="5"/>
        <v>1.6384555810607253</v>
      </c>
    </row>
    <row r="19" spans="1:34" x14ac:dyDescent="0.25">
      <c r="A19">
        <v>2</v>
      </c>
      <c r="B19">
        <v>3</v>
      </c>
      <c r="C19" s="1">
        <v>15</v>
      </c>
      <c r="D19">
        <v>65</v>
      </c>
      <c r="E19">
        <v>36</v>
      </c>
      <c r="F19">
        <v>51</v>
      </c>
      <c r="G19">
        <v>85</v>
      </c>
      <c r="H19">
        <v>128</v>
      </c>
      <c r="I19">
        <f t="shared" si="6"/>
        <v>5</v>
      </c>
      <c r="J19" t="s">
        <v>9</v>
      </c>
      <c r="L19">
        <f>TRUNC(((G19) * 10) / 255)</f>
        <v>3</v>
      </c>
      <c r="M19">
        <f t="shared" si="7"/>
        <v>108</v>
      </c>
      <c r="N19" s="4">
        <f t="shared" si="8"/>
        <v>15.750699450249613</v>
      </c>
      <c r="P19">
        <f t="shared" si="9"/>
        <v>2</v>
      </c>
      <c r="Q19">
        <f t="shared" si="10"/>
        <v>90</v>
      </c>
      <c r="R19" s="4">
        <f t="shared" si="11"/>
        <v>33.750699450249613</v>
      </c>
      <c r="S19" s="4"/>
      <c r="T19">
        <f t="shared" si="12"/>
        <v>2</v>
      </c>
      <c r="U19">
        <f t="shared" si="13"/>
        <v>120</v>
      </c>
      <c r="V19" s="4">
        <f t="shared" si="14"/>
        <v>3.7506994502496127</v>
      </c>
      <c r="W19" s="4"/>
      <c r="X19">
        <f t="shared" si="0"/>
        <v>11</v>
      </c>
      <c r="Y19">
        <f t="shared" si="1"/>
        <v>11</v>
      </c>
      <c r="Z19" s="4">
        <f t="shared" si="15"/>
        <v>523</v>
      </c>
      <c r="AA19">
        <f t="shared" si="2"/>
        <v>85</v>
      </c>
      <c r="AB19" s="4">
        <f t="shared" si="16"/>
        <v>120</v>
      </c>
      <c r="AD19" s="3">
        <f t="shared" si="3"/>
        <v>52.364109846344185</v>
      </c>
      <c r="AE19" s="3">
        <f t="shared" si="4"/>
        <v>87.656745443926411</v>
      </c>
      <c r="AF19" s="4">
        <f>MOD(((AD19*360)/$AF$1) + ((D19*360)/255),360)</f>
        <v>123.75069945024961</v>
      </c>
      <c r="AH19" s="4">
        <f t="shared" si="5"/>
        <v>2.6567454439264111</v>
      </c>
    </row>
    <row r="20" spans="1:34" x14ac:dyDescent="0.25">
      <c r="A20">
        <v>2</v>
      </c>
      <c r="B20">
        <v>4</v>
      </c>
      <c r="C20" s="1">
        <v>16</v>
      </c>
      <c r="D20">
        <v>85</v>
      </c>
      <c r="E20">
        <v>36</v>
      </c>
      <c r="F20">
        <v>66</v>
      </c>
      <c r="G20">
        <v>1</v>
      </c>
      <c r="H20">
        <v>128</v>
      </c>
      <c r="I20">
        <f t="shared" si="6"/>
        <v>5</v>
      </c>
      <c r="J20" t="s">
        <v>13</v>
      </c>
      <c r="L20">
        <f>TRUNC(((G20) * 10) / 255)</f>
        <v>0</v>
      </c>
      <c r="M20">
        <f t="shared" si="7"/>
        <v>0</v>
      </c>
      <c r="N20" s="4">
        <f t="shared" si="8"/>
        <v>3.6073484576804731</v>
      </c>
      <c r="P20">
        <f t="shared" si="9"/>
        <v>0</v>
      </c>
      <c r="Q20">
        <f t="shared" si="10"/>
        <v>0</v>
      </c>
      <c r="R20" s="4">
        <f t="shared" si="11"/>
        <v>3.6073484576804731</v>
      </c>
      <c r="S20" s="4"/>
      <c r="T20">
        <f t="shared" si="12"/>
        <v>0</v>
      </c>
      <c r="U20">
        <f t="shared" si="13"/>
        <v>0</v>
      </c>
      <c r="V20" s="4">
        <f t="shared" si="14"/>
        <v>3.6073484576804731</v>
      </c>
      <c r="W20" s="4"/>
      <c r="X20">
        <f t="shared" si="0"/>
        <v>11</v>
      </c>
      <c r="Y20">
        <f t="shared" si="1"/>
        <v>26</v>
      </c>
      <c r="Z20" s="4">
        <f t="shared" si="15"/>
        <v>574</v>
      </c>
      <c r="AA20">
        <f t="shared" si="2"/>
        <v>1</v>
      </c>
      <c r="AB20" s="4">
        <f t="shared" si="16"/>
        <v>1.411764705882353</v>
      </c>
      <c r="AD20" s="3">
        <f t="shared" si="3"/>
        <v>57.419508879822367</v>
      </c>
      <c r="AE20" s="3">
        <f t="shared" si="4"/>
        <v>2.5552051575236874</v>
      </c>
      <c r="AF20" s="4">
        <f>MOD(((AD20*360)/$AF$1) + ((D20*360)/255),360)</f>
        <v>3.6073484576804731</v>
      </c>
      <c r="AH20" s="4">
        <f t="shared" si="5"/>
        <v>1.5552051575236874</v>
      </c>
    </row>
    <row r="21" spans="1:34" x14ac:dyDescent="0.25">
      <c r="A21">
        <v>2</v>
      </c>
      <c r="B21">
        <v>5</v>
      </c>
      <c r="C21" s="1">
        <v>17</v>
      </c>
      <c r="D21">
        <v>105</v>
      </c>
      <c r="E21">
        <v>36</v>
      </c>
      <c r="F21">
        <v>81</v>
      </c>
      <c r="G21">
        <v>7</v>
      </c>
      <c r="H21">
        <v>128</v>
      </c>
      <c r="I21">
        <f t="shared" si="6"/>
        <v>5</v>
      </c>
      <c r="J21" t="s">
        <v>13</v>
      </c>
      <c r="L21">
        <f>TRUNC(((G21) * 10) / 255)</f>
        <v>0</v>
      </c>
      <c r="M21">
        <f t="shared" si="7"/>
        <v>0</v>
      </c>
      <c r="N21" s="4">
        <f t="shared" si="8"/>
        <v>13.847852001540559</v>
      </c>
      <c r="P21">
        <f t="shared" si="9"/>
        <v>0</v>
      </c>
      <c r="Q21">
        <f t="shared" si="10"/>
        <v>0</v>
      </c>
      <c r="R21" s="4">
        <f t="shared" si="11"/>
        <v>13.847852001540559</v>
      </c>
      <c r="S21" s="4"/>
      <c r="T21">
        <f t="shared" si="12"/>
        <v>0</v>
      </c>
      <c r="U21">
        <f t="shared" si="13"/>
        <v>0</v>
      </c>
      <c r="V21" s="4">
        <f t="shared" si="14"/>
        <v>13.847852001540559</v>
      </c>
      <c r="W21" s="4"/>
      <c r="X21">
        <f t="shared" si="0"/>
        <v>11</v>
      </c>
      <c r="Y21">
        <f t="shared" si="1"/>
        <v>41</v>
      </c>
      <c r="Z21" s="4">
        <f t="shared" si="15"/>
        <v>655</v>
      </c>
      <c r="AA21">
        <f t="shared" si="2"/>
        <v>7</v>
      </c>
      <c r="AB21" s="4">
        <f t="shared" si="16"/>
        <v>9.882352941176471</v>
      </c>
      <c r="AD21" s="3">
        <f t="shared" si="3"/>
        <v>65.589633327226338</v>
      </c>
      <c r="AE21" s="3">
        <f t="shared" si="4"/>
        <v>9.8088951677582372</v>
      </c>
      <c r="AF21" s="4">
        <f>MOD(((AD21*360)/$AF$1) + ((D21*360)/255),360)</f>
        <v>13.847852001540559</v>
      </c>
      <c r="AH21" s="4">
        <f t="shared" si="5"/>
        <v>2.8088951677582372</v>
      </c>
    </row>
    <row r="22" spans="1:34" x14ac:dyDescent="0.25">
      <c r="A22">
        <v>3</v>
      </c>
      <c r="B22">
        <v>0</v>
      </c>
      <c r="C22" s="1">
        <v>18</v>
      </c>
      <c r="D22">
        <v>0</v>
      </c>
      <c r="E22">
        <v>51</v>
      </c>
      <c r="F22">
        <v>6</v>
      </c>
      <c r="G22">
        <v>166</v>
      </c>
      <c r="H22">
        <v>128</v>
      </c>
      <c r="I22">
        <f t="shared" si="6"/>
        <v>5</v>
      </c>
      <c r="J22" t="s">
        <v>25</v>
      </c>
      <c r="L22">
        <f>TRUNC(((G22) * 10) / 255)</f>
        <v>6</v>
      </c>
      <c r="M22">
        <f t="shared" si="7"/>
        <v>216</v>
      </c>
      <c r="N22" s="4">
        <f t="shared" si="8"/>
        <v>19.169191574679189</v>
      </c>
      <c r="P22">
        <f t="shared" si="9"/>
        <v>5</v>
      </c>
      <c r="Q22">
        <f t="shared" si="10"/>
        <v>225</v>
      </c>
      <c r="R22" s="4">
        <f t="shared" si="11"/>
        <v>10.169191574679189</v>
      </c>
      <c r="S22" s="4"/>
      <c r="T22">
        <f t="shared" si="12"/>
        <v>3</v>
      </c>
      <c r="U22">
        <f t="shared" si="13"/>
        <v>180</v>
      </c>
      <c r="V22" s="4">
        <f t="shared" si="14"/>
        <v>55.169191574679189</v>
      </c>
      <c r="W22" s="4"/>
      <c r="X22">
        <f t="shared" si="0"/>
        <v>26</v>
      </c>
      <c r="Y22">
        <f t="shared" si="1"/>
        <v>-34</v>
      </c>
      <c r="Z22" s="4">
        <f t="shared" si="15"/>
        <v>658</v>
      </c>
      <c r="AA22">
        <f t="shared" si="2"/>
        <v>166</v>
      </c>
      <c r="AB22" s="4">
        <f t="shared" si="16"/>
        <v>234.35294117647058</v>
      </c>
      <c r="AD22" s="3">
        <f t="shared" si="3"/>
        <v>65.817930687617334</v>
      </c>
      <c r="AE22" s="3">
        <f t="shared" si="4"/>
        <v>166.57817736539755</v>
      </c>
      <c r="AF22" s="4">
        <f>MOD(((AD22*360)/$AF$1) + ((D22*360)/255),360)</f>
        <v>235.16919157467919</v>
      </c>
      <c r="AH22" s="4">
        <f t="shared" si="5"/>
        <v>0.5781773653975506</v>
      </c>
    </row>
    <row r="23" spans="1:34" x14ac:dyDescent="0.25">
      <c r="A23">
        <v>3</v>
      </c>
      <c r="B23">
        <v>1</v>
      </c>
      <c r="C23" s="1">
        <v>19</v>
      </c>
      <c r="D23">
        <v>20</v>
      </c>
      <c r="E23">
        <v>51</v>
      </c>
      <c r="F23">
        <v>21</v>
      </c>
      <c r="G23">
        <v>251</v>
      </c>
      <c r="H23">
        <v>128</v>
      </c>
      <c r="I23">
        <f t="shared" si="6"/>
        <v>5</v>
      </c>
      <c r="J23" t="s">
        <v>30</v>
      </c>
      <c r="L23">
        <f>TRUNC(((G23) * 10) / 255)</f>
        <v>9</v>
      </c>
      <c r="M23">
        <f t="shared" si="7"/>
        <v>324</v>
      </c>
      <c r="N23" s="4">
        <f t="shared" si="8"/>
        <v>33.78945803938268</v>
      </c>
      <c r="P23">
        <f t="shared" si="9"/>
        <v>7</v>
      </c>
      <c r="Q23">
        <f t="shared" si="10"/>
        <v>315</v>
      </c>
      <c r="R23" s="4">
        <f t="shared" si="11"/>
        <v>42.78945803938268</v>
      </c>
      <c r="S23" s="4"/>
      <c r="T23">
        <f t="shared" si="12"/>
        <v>5</v>
      </c>
      <c r="U23">
        <f t="shared" si="13"/>
        <v>300</v>
      </c>
      <c r="V23" s="4">
        <f t="shared" si="14"/>
        <v>57.78945803938268</v>
      </c>
      <c r="W23" s="4"/>
      <c r="X23">
        <f t="shared" si="0"/>
        <v>26</v>
      </c>
      <c r="Y23">
        <f t="shared" si="1"/>
        <v>-19</v>
      </c>
      <c r="Z23" s="4">
        <f t="shared" si="15"/>
        <v>594</v>
      </c>
      <c r="AA23">
        <f t="shared" si="2"/>
        <v>251</v>
      </c>
      <c r="AB23" s="4">
        <f t="shared" si="16"/>
        <v>354.35294117647061</v>
      </c>
      <c r="AD23" s="3">
        <f t="shared" si="3"/>
        <v>59.472682804797024</v>
      </c>
      <c r="AE23" s="3">
        <f t="shared" si="4"/>
        <v>253.43419944456309</v>
      </c>
      <c r="AF23" s="4">
        <f>MOD(((AD23*360)/$AF$1) + ((D23*360)/255),360)</f>
        <v>357.78945803938268</v>
      </c>
      <c r="AH23" s="4">
        <f t="shared" si="5"/>
        <v>2.4341994445630917</v>
      </c>
    </row>
    <row r="24" spans="1:34" x14ac:dyDescent="0.25">
      <c r="A24">
        <v>3</v>
      </c>
      <c r="B24">
        <v>2</v>
      </c>
      <c r="C24" s="1">
        <v>20</v>
      </c>
      <c r="D24">
        <v>40</v>
      </c>
      <c r="E24">
        <v>51</v>
      </c>
      <c r="F24">
        <v>36</v>
      </c>
      <c r="G24">
        <v>182</v>
      </c>
      <c r="H24">
        <v>128</v>
      </c>
      <c r="I24">
        <f t="shared" si="6"/>
        <v>5</v>
      </c>
      <c r="J24" t="s">
        <v>27</v>
      </c>
      <c r="L24">
        <f>TRUNC(((G24) * 10) / 255)</f>
        <v>7</v>
      </c>
      <c r="M24">
        <f t="shared" si="7"/>
        <v>252</v>
      </c>
      <c r="N24" s="4">
        <f t="shared" si="8"/>
        <v>9.4942538432910624</v>
      </c>
      <c r="P24">
        <f t="shared" si="9"/>
        <v>5</v>
      </c>
      <c r="Q24">
        <f t="shared" si="10"/>
        <v>225</v>
      </c>
      <c r="R24" s="4">
        <f t="shared" si="11"/>
        <v>36.494253843291062</v>
      </c>
      <c r="S24" s="4"/>
      <c r="T24">
        <f t="shared" si="12"/>
        <v>4</v>
      </c>
      <c r="U24">
        <f t="shared" si="13"/>
        <v>240</v>
      </c>
      <c r="V24" s="4">
        <f t="shared" si="14"/>
        <v>21.494253843291062</v>
      </c>
      <c r="W24" s="4"/>
      <c r="X24">
        <f t="shared" si="0"/>
        <v>26</v>
      </c>
      <c r="Y24">
        <f t="shared" si="1"/>
        <v>-4</v>
      </c>
      <c r="Z24" s="4">
        <f t="shared" si="15"/>
        <v>564</v>
      </c>
      <c r="AA24">
        <f t="shared" si="2"/>
        <v>182</v>
      </c>
      <c r="AB24" s="4">
        <f t="shared" si="16"/>
        <v>256.94117647058823</v>
      </c>
      <c r="AD24" s="3">
        <f t="shared" si="3"/>
        <v>56.49778756730214</v>
      </c>
      <c r="AE24" s="3">
        <f t="shared" si="4"/>
        <v>185.22509647233096</v>
      </c>
      <c r="AF24" s="4">
        <f>MOD(((AD24*360)/$AF$1) + ((D24*360)/255),360)</f>
        <v>261.49425384329106</v>
      </c>
      <c r="AH24" s="4">
        <f t="shared" si="5"/>
        <v>3.2250964723309608</v>
      </c>
    </row>
    <row r="25" spans="1:34" x14ac:dyDescent="0.25">
      <c r="A25">
        <v>3</v>
      </c>
      <c r="B25">
        <v>3</v>
      </c>
      <c r="C25" s="1">
        <v>21</v>
      </c>
      <c r="D25">
        <v>60</v>
      </c>
      <c r="E25">
        <v>51</v>
      </c>
      <c r="F25">
        <v>51</v>
      </c>
      <c r="G25">
        <v>231</v>
      </c>
      <c r="H25">
        <v>128</v>
      </c>
      <c r="I25">
        <f t="shared" si="6"/>
        <v>5</v>
      </c>
      <c r="J25" t="s">
        <v>30</v>
      </c>
      <c r="L25">
        <f>TRUNC(((G25) * 10) / 255)</f>
        <v>9</v>
      </c>
      <c r="M25">
        <f t="shared" si="7"/>
        <v>324</v>
      </c>
      <c r="N25" s="4">
        <f t="shared" si="8"/>
        <v>4.3132308106214623</v>
      </c>
      <c r="P25">
        <f t="shared" si="9"/>
        <v>7</v>
      </c>
      <c r="Q25">
        <f t="shared" si="10"/>
        <v>315</v>
      </c>
      <c r="R25" s="4">
        <f t="shared" si="11"/>
        <v>13.313230810621462</v>
      </c>
      <c r="S25" s="4"/>
      <c r="T25">
        <f t="shared" si="12"/>
        <v>5</v>
      </c>
      <c r="U25">
        <f t="shared" si="13"/>
        <v>300</v>
      </c>
      <c r="V25" s="4">
        <f t="shared" si="14"/>
        <v>28.313230810621462</v>
      </c>
      <c r="W25" s="4"/>
      <c r="X25">
        <f t="shared" si="0"/>
        <v>26</v>
      </c>
      <c r="Y25">
        <f t="shared" si="1"/>
        <v>11</v>
      </c>
      <c r="Z25" s="4">
        <f t="shared" si="15"/>
        <v>574</v>
      </c>
      <c r="AA25">
        <f t="shared" si="2"/>
        <v>231</v>
      </c>
      <c r="AB25" s="4">
        <f t="shared" si="16"/>
        <v>326.11764705882354</v>
      </c>
      <c r="AD25" s="3">
        <f t="shared" si="3"/>
        <v>57.419508879822367</v>
      </c>
      <c r="AE25" s="3">
        <f t="shared" si="4"/>
        <v>232.55520515752369</v>
      </c>
      <c r="AF25" s="4">
        <f>MOD(((AD25*360)/$AF$1) + ((D25*360)/255),360)</f>
        <v>328.31323081062146</v>
      </c>
      <c r="AH25" s="4">
        <f t="shared" si="5"/>
        <v>1.5552051575236874</v>
      </c>
    </row>
    <row r="26" spans="1:34" x14ac:dyDescent="0.25">
      <c r="A26">
        <v>3</v>
      </c>
      <c r="B26">
        <v>4</v>
      </c>
      <c r="C26" s="1">
        <v>22</v>
      </c>
      <c r="D26">
        <v>80</v>
      </c>
      <c r="E26">
        <v>51</v>
      </c>
      <c r="F26">
        <v>66</v>
      </c>
      <c r="G26">
        <v>133</v>
      </c>
      <c r="H26">
        <v>128</v>
      </c>
      <c r="I26">
        <f t="shared" si="6"/>
        <v>5</v>
      </c>
      <c r="J26" t="s">
        <v>26</v>
      </c>
      <c r="L26">
        <f>TRUNC(((G26) * 10) / 255)</f>
        <v>5</v>
      </c>
      <c r="M26">
        <f t="shared" si="7"/>
        <v>180</v>
      </c>
      <c r="N26" s="4">
        <f t="shared" si="8"/>
        <v>10.98928517098102</v>
      </c>
      <c r="P26">
        <f t="shared" si="9"/>
        <v>4</v>
      </c>
      <c r="Q26">
        <f t="shared" si="10"/>
        <v>180</v>
      </c>
      <c r="R26" s="4">
        <f t="shared" si="11"/>
        <v>10.98928517098102</v>
      </c>
      <c r="S26" s="4"/>
      <c r="T26">
        <f t="shared" si="12"/>
        <v>3</v>
      </c>
      <c r="U26">
        <f t="shared" si="13"/>
        <v>180</v>
      </c>
      <c r="V26" s="4">
        <f t="shared" si="14"/>
        <v>10.98928517098102</v>
      </c>
      <c r="W26" s="4"/>
      <c r="X26">
        <f t="shared" si="0"/>
        <v>26</v>
      </c>
      <c r="Y26">
        <f t="shared" si="1"/>
        <v>26</v>
      </c>
      <c r="Z26" s="4">
        <f t="shared" si="15"/>
        <v>620</v>
      </c>
      <c r="AA26">
        <f t="shared" si="2"/>
        <v>133</v>
      </c>
      <c r="AB26" s="4">
        <f t="shared" si="16"/>
        <v>187.76470588235293</v>
      </c>
      <c r="AD26" s="3">
        <f t="shared" si="3"/>
        <v>62.064482596731601</v>
      </c>
      <c r="AE26" s="3">
        <f t="shared" si="4"/>
        <v>135.28407699611148</v>
      </c>
      <c r="AF26" s="4">
        <f>MOD(((AD26*360)/$AF$1) + ((D26*360)/255),360)</f>
        <v>190.98928517098102</v>
      </c>
      <c r="AH26" s="4">
        <f t="shared" si="5"/>
        <v>2.2840769961114802</v>
      </c>
    </row>
    <row r="27" spans="1:34" x14ac:dyDescent="0.25">
      <c r="A27">
        <v>3</v>
      </c>
      <c r="B27">
        <v>5</v>
      </c>
      <c r="C27" s="1">
        <v>23</v>
      </c>
      <c r="D27">
        <v>100</v>
      </c>
      <c r="E27">
        <v>51</v>
      </c>
      <c r="F27">
        <v>81</v>
      </c>
      <c r="G27">
        <v>123</v>
      </c>
      <c r="H27">
        <v>128</v>
      </c>
      <c r="I27">
        <f t="shared" si="6"/>
        <v>5</v>
      </c>
      <c r="J27" t="s">
        <v>11</v>
      </c>
      <c r="L27">
        <f>TRUNC(((G27) * 10) / 255)</f>
        <v>4</v>
      </c>
      <c r="M27">
        <f t="shared" si="7"/>
        <v>144</v>
      </c>
      <c r="N27" s="4">
        <f t="shared" si="8"/>
        <v>34.523554425134535</v>
      </c>
      <c r="P27">
        <f t="shared" si="9"/>
        <v>3</v>
      </c>
      <c r="Q27">
        <f t="shared" si="10"/>
        <v>135</v>
      </c>
      <c r="R27" s="4">
        <f t="shared" si="11"/>
        <v>43.523554425134535</v>
      </c>
      <c r="S27" s="4"/>
      <c r="T27">
        <f t="shared" si="12"/>
        <v>2</v>
      </c>
      <c r="U27">
        <f t="shared" si="13"/>
        <v>120</v>
      </c>
      <c r="V27" s="4">
        <f t="shared" si="14"/>
        <v>58.523554425134535</v>
      </c>
      <c r="W27" s="4"/>
      <c r="X27">
        <f t="shared" si="0"/>
        <v>26</v>
      </c>
      <c r="Y27">
        <f t="shared" si="1"/>
        <v>41</v>
      </c>
      <c r="Z27" s="4">
        <f t="shared" si="15"/>
        <v>696</v>
      </c>
      <c r="AA27">
        <f t="shared" si="2"/>
        <v>123</v>
      </c>
      <c r="AB27" s="4">
        <f t="shared" si="16"/>
        <v>173.64705882352942</v>
      </c>
      <c r="AD27" s="3">
        <f t="shared" si="3"/>
        <v>69.692180336103704</v>
      </c>
      <c r="AE27" s="3">
        <f t="shared" si="4"/>
        <v>126.45418438447041</v>
      </c>
      <c r="AF27" s="4">
        <f>MOD(((AD27*360)/$AF$1) + ((D27*360)/255),360)</f>
        <v>178.52355442513453</v>
      </c>
      <c r="AH27" s="4">
        <f t="shared" si="5"/>
        <v>3.454184384470409</v>
      </c>
    </row>
    <row r="28" spans="1:34" x14ac:dyDescent="0.25">
      <c r="M28" t="s">
        <v>38</v>
      </c>
      <c r="N28" s="4">
        <f>AVERAGE(N4:N27)</f>
        <v>18.345459374090904</v>
      </c>
      <c r="Q28" t="s">
        <v>38</v>
      </c>
      <c r="R28" s="4">
        <f>AVERAGE(R4:R27)</f>
        <v>23.220459374090904</v>
      </c>
      <c r="U28" t="s">
        <v>38</v>
      </c>
      <c r="V28" s="4">
        <f>AVERAGE(V4:V27)</f>
        <v>33.8454593740909</v>
      </c>
    </row>
    <row r="29" spans="1:34" x14ac:dyDescent="0.25">
      <c r="M29" t="s">
        <v>39</v>
      </c>
      <c r="N29" s="4">
        <f>_xlfn.STDEV.P(N4:N27)</f>
        <v>8.7596901291571037</v>
      </c>
      <c r="Q29" t="s">
        <v>39</v>
      </c>
      <c r="R29" s="4">
        <f>_xlfn.STDEV.P(R4:R27)</f>
        <v>12.756131481795306</v>
      </c>
      <c r="U29" t="s">
        <v>39</v>
      </c>
      <c r="V29" s="4">
        <f>_xlfn.STDEV.P(V4:V27)</f>
        <v>17.692004545358582</v>
      </c>
    </row>
  </sheetData>
  <mergeCells count="6">
    <mergeCell ref="X2:AB2"/>
    <mergeCell ref="AD2:AF2"/>
    <mergeCell ref="A2:J2"/>
    <mergeCell ref="L2:N2"/>
    <mergeCell ref="P2:R2"/>
    <mergeCell ref="T2:V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UltrasonicDump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GLaDOS</cp:lastModifiedBy>
  <dcterms:created xsi:type="dcterms:W3CDTF">2020-03-16T00:13:10Z</dcterms:created>
  <dcterms:modified xsi:type="dcterms:W3CDTF">2020-03-25T01:39:15Z</dcterms:modified>
</cp:coreProperties>
</file>