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Analyses2\premier_customers_prediction\all_sequential\"/>
    </mc:Choice>
  </mc:AlternateContent>
  <xr:revisionPtr revIDLastSave="0" documentId="13_ncr:1_{B46F7F2B-24E0-4D95-8C2B-4A78388E34E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y30-TrainTest" sheetId="1" r:id="rId1"/>
    <sheet name="Data Filters" sheetId="3" r:id="rId2"/>
    <sheet name="Next Steps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L14" i="1"/>
  <c r="K14" i="1"/>
  <c r="H15" i="1"/>
  <c r="G15" i="1"/>
  <c r="B2" i="5" s="1"/>
  <c r="B3" i="5" s="1"/>
  <c r="H14" i="1"/>
  <c r="B7" i="5" s="1"/>
  <c r="B8" i="5" s="1"/>
  <c r="G14" i="1"/>
  <c r="Q6" i="1" s="1"/>
  <c r="D14" i="1"/>
  <c r="D15" i="1"/>
  <c r="C15" i="1"/>
  <c r="C14" i="1"/>
  <c r="E2" i="5" l="1"/>
  <c r="E3" i="5" s="1"/>
  <c r="E7" i="5"/>
  <c r="E8" i="5" s="1"/>
  <c r="Q8" i="1"/>
  <c r="S7" i="1"/>
  <c r="S6" i="1"/>
  <c r="Q7" i="1"/>
  <c r="S8" i="1"/>
  <c r="O6" i="1"/>
  <c r="O8" i="1"/>
  <c r="K20" i="1"/>
  <c r="O7" i="1"/>
  <c r="L20" i="1"/>
  <c r="L19" i="1"/>
  <c r="K19" i="1"/>
  <c r="T6" i="1" s="1"/>
  <c r="C19" i="1"/>
  <c r="D19" i="1"/>
  <c r="D20" i="1"/>
  <c r="C20" i="1"/>
  <c r="H19" i="1"/>
  <c r="G20" i="1"/>
  <c r="H20" i="1"/>
  <c r="G19" i="1"/>
  <c r="R6" i="1" l="1"/>
  <c r="H7" i="5"/>
  <c r="H8" i="5" s="1"/>
  <c r="H2" i="5"/>
  <c r="H3" i="5" s="1"/>
  <c r="S9" i="1"/>
  <c r="Q9" i="1"/>
  <c r="O9" i="1"/>
  <c r="P6" i="1"/>
  <c r="R8" i="1"/>
  <c r="R7" i="1"/>
  <c r="T8" i="1"/>
  <c r="T7" i="1"/>
  <c r="T9" i="1" s="1"/>
  <c r="P8" i="1"/>
  <c r="P7" i="1"/>
  <c r="R9" i="1" l="1"/>
  <c r="P9" i="1"/>
</calcChain>
</file>

<file path=xl/sharedStrings.xml><?xml version="1.0" encoding="utf-8"?>
<sst xmlns="http://schemas.openxmlformats.org/spreadsheetml/2006/main" count="255" uniqueCount="160">
  <si>
    <t xml:space="preserve">True </t>
  </si>
  <si>
    <t>Predicted</t>
  </si>
  <si>
    <t>Train</t>
  </si>
  <si>
    <t>Actual</t>
  </si>
  <si>
    <t>Train Full</t>
  </si>
  <si>
    <t>Actual %</t>
  </si>
  <si>
    <t>Expected %</t>
  </si>
  <si>
    <t>Test</t>
  </si>
  <si>
    <t>Accuracy</t>
  </si>
  <si>
    <t>Precision</t>
  </si>
  <si>
    <t>Recall</t>
  </si>
  <si>
    <t>F1 Score</t>
  </si>
  <si>
    <t>Baseline</t>
  </si>
  <si>
    <t>Full</t>
  </si>
  <si>
    <t>Lambda</t>
  </si>
  <si>
    <t>Logloss</t>
  </si>
  <si>
    <t>CV Deviance</t>
  </si>
  <si>
    <t>Confusion Matrices</t>
  </si>
  <si>
    <t>Goodness of Fit</t>
  </si>
  <si>
    <t>Alpha</t>
  </si>
  <si>
    <t>Nonzero Coefficients</t>
  </si>
  <si>
    <t>Model Info</t>
  </si>
  <si>
    <t>(Intercept)</t>
  </si>
  <si>
    <t>Country = Germany</t>
  </si>
  <si>
    <t>Filter</t>
  </si>
  <si>
    <t>All</t>
  </si>
  <si>
    <t>Registration Date between 2020-11-01 and 2021-01-01</t>
  </si>
  <si>
    <t>&gt;0 transactions in first 370 days</t>
  </si>
  <si>
    <t>Further Validation</t>
  </si>
  <si>
    <t>kfold-kfold; kfold-loocv</t>
  </si>
  <si>
    <t>Further models</t>
  </si>
  <si>
    <t>Ensemble logit models for each day</t>
  </si>
  <si>
    <t>ARIMA pdq model - point predictions</t>
  </si>
  <si>
    <t>Clusterization model - cluster customers based on transaction history</t>
  </si>
  <si>
    <t>Next Steps (See Graphs)</t>
  </si>
  <si>
    <t>Add variables</t>
  </si>
  <si>
    <t>Removed variables that change with customer, rather than transaction because they come from a snapshot after the date of prediction</t>
  </si>
  <si>
    <t>d_consumer; d_merchant =&gt; from the above - add variable that never change (eg Country)</t>
  </si>
  <si>
    <t>GLM Model</t>
  </si>
  <si>
    <t>Feature engineering</t>
  </si>
  <si>
    <t>Add CSUM change detection models</t>
  </si>
  <si>
    <t>ADD MSUM ratios</t>
  </si>
  <si>
    <t>Methodology to:</t>
  </si>
  <si>
    <t>*recategorize variables</t>
  </si>
  <si>
    <t>*remove sparse variables</t>
  </si>
  <si>
    <t>*remove redundant variables</t>
  </si>
  <si>
    <t>*turn date variables into "days since" variables</t>
  </si>
  <si>
    <t>*remove highly correlated variables</t>
  </si>
  <si>
    <t>*Data imputation</t>
  </si>
  <si>
    <t>*Variable selection based on elastic net</t>
  </si>
  <si>
    <t>*Threshold optimization</t>
  </si>
  <si>
    <t>6.4% of customers in the dataset are premier customers</t>
  </si>
  <si>
    <t>The model predicted that 5.9% will be premier customers</t>
  </si>
  <si>
    <t>Out of those 5.9%, 42.3% were indeed premier customers</t>
  </si>
  <si>
    <t>Incorrectly classified</t>
  </si>
  <si>
    <t>Correctly classified</t>
  </si>
  <si>
    <t>Premier Customers</t>
  </si>
  <si>
    <t>Non-Premier Customers</t>
  </si>
  <si>
    <t>If those 5.9% potential premier customers were picked at random, the correctly classified customers are expected to be 6.35%</t>
  </si>
  <si>
    <t>Model is 7 times better than chance!</t>
  </si>
  <si>
    <t>Out of those 6.4%, model captured 39.4% of the premier customers</t>
  </si>
  <si>
    <t>If the model was picking premier customers at random, it would have captured 5.9%</t>
  </si>
  <si>
    <t>Correctly classified (picked at random)</t>
  </si>
  <si>
    <t>Incorrectly classified (picked at random)</t>
  </si>
  <si>
    <t>Model captures 7 times more customers than a random model!</t>
  </si>
  <si>
    <t>Predicted Premier Customers</t>
  </si>
  <si>
    <t>Predicted Non-Premier Customers Predicted</t>
  </si>
  <si>
    <t>Premier</t>
  </si>
  <si>
    <t>Non-Premier</t>
  </si>
  <si>
    <t>csuminf_trn_cnt</t>
  </si>
  <si>
    <t>csuminf_deposit_fee_eur</t>
  </si>
  <si>
    <t>csuminf_total_cost</t>
  </si>
  <si>
    <t>csuminf_trn_type_dk.3</t>
  </si>
  <si>
    <t>csuminf_trn_type_dk.6</t>
  </si>
  <si>
    <t>csuminf_payment_method_dk.185</t>
  </si>
  <si>
    <t>csuminf_merchant_dk.-1</t>
  </si>
  <si>
    <t>csuminf_industry_tier_2.poker</t>
  </si>
  <si>
    <t>csuminf_account_manager.james_mcgran</t>
  </si>
  <si>
    <t>csuminf_account_manager.josh_berkley</t>
  </si>
  <si>
    <t>csum30_trn_cnt</t>
  </si>
  <si>
    <t>csum30_per_transaction_fee_eur</t>
  </si>
  <si>
    <t>csum30_send_money_fee_eur</t>
  </si>
  <si>
    <t>csum30_merchant_fee</t>
  </si>
  <si>
    <t>csum30_payment_method_dk.122</t>
  </si>
  <si>
    <t>csum30_payment_method_dk.185</t>
  </si>
  <si>
    <t>csum30_merchant_dk.-1</t>
  </si>
  <si>
    <t>csum30_account_manager.rafaela_aprahamyan</t>
  </si>
  <si>
    <t>csum30_sales_manager.n/a</t>
  </si>
  <si>
    <t>csum30_risk_rating.n/a</t>
  </si>
  <si>
    <t>csum30_merch_tier_id.2</t>
  </si>
  <si>
    <t>csum30_payment_network_group.alternative_payment</t>
  </si>
  <si>
    <t>csum30_payment_method_category.bank_transfer</t>
  </si>
  <si>
    <t>csum30_trn_request.transfer</t>
  </si>
  <si>
    <t>csumratio_fx_fee_eur</t>
  </si>
  <si>
    <t>csumratio_receive_money_fee_eur</t>
  </si>
  <si>
    <t>csumratio_send_money_fee_eur</t>
  </si>
  <si>
    <t>csumratio_total_cost</t>
  </si>
  <si>
    <t>csumratio_trn_type_dk.6</t>
  </si>
  <si>
    <t>csumratio_payment_method_dk.146</t>
  </si>
  <si>
    <t>csumratio_payment_method_dk.185</t>
  </si>
  <si>
    <t>csumratio_merchant_dk.-1</t>
  </si>
  <si>
    <t>csumratio_merchant_dk.1252568419</t>
  </si>
  <si>
    <t>csumratio_industry_tier_2.casino</t>
  </si>
  <si>
    <t>csumratio_country.malta</t>
  </si>
  <si>
    <t>csumratio_account_manager.cameron_shaw</t>
  </si>
  <si>
    <t>csumratio_account_manager.josh_berkley</t>
  </si>
  <si>
    <t>csumratio_risk_rating.n/a</t>
  </si>
  <si>
    <t>csumratio_merch_tier_id.1</t>
  </si>
  <si>
    <t>csumratio_payment_network_group.alternative_payment</t>
  </si>
  <si>
    <t>csumratio_payment_method_category.bank_transfer</t>
  </si>
  <si>
    <t>csumratio_payment_method_category.voucher</t>
  </si>
  <si>
    <t>csumratio_trn_request.transfer</t>
  </si>
  <si>
    <t>pred_rev_12m</t>
  </si>
  <si>
    <t>source_system.neteller</t>
  </si>
  <si>
    <t>lock_level.1.not_locked</t>
  </si>
  <si>
    <t>belongs_to_network.independent_user</t>
  </si>
  <si>
    <t>is_kyc_verified.yes</t>
  </si>
  <si>
    <t>first_trn_type.transfer_from</t>
  </si>
  <si>
    <t>first_trn_type.transfer_to</t>
  </si>
  <si>
    <t>reg_client_app_name.android</t>
  </si>
  <si>
    <t>reg_client_app_name.myaccount_angular</t>
  </si>
  <si>
    <t>reg_client_app_name.n/a</t>
  </si>
  <si>
    <t>reg_client_app_name.walletlogin</t>
  </si>
  <si>
    <t>true_player_flag.true_player</t>
  </si>
  <si>
    <t>mastercard_applied.0</t>
  </si>
  <si>
    <t>mastercard_applied.1</t>
  </si>
  <si>
    <t>virtual_applied.0</t>
  </si>
  <si>
    <t>is_address_verified.0</t>
  </si>
  <si>
    <t>is_address_verified.1</t>
  </si>
  <si>
    <t>primary_merchant.cayden_limited</t>
  </si>
  <si>
    <t>primary_merchant.hillside_(sports)_gp_limited</t>
  </si>
  <si>
    <t>primary_merchant.n1_interactive_limited</t>
  </si>
  <si>
    <t>primary_merchant.red_rhino_limited</t>
  </si>
  <si>
    <t>primary_product.1-tap</t>
  </si>
  <si>
    <t>primary_product.my_account</t>
  </si>
  <si>
    <t>money_flow_cluster_first_7d.deposits/merchants</t>
  </si>
  <si>
    <t>money_flow_cluster_first_7d.merch_cons/cons_merch</t>
  </si>
  <si>
    <t>money_flow_cluster_first_7d.merchants_out</t>
  </si>
  <si>
    <t>knect_member.0</t>
  </si>
  <si>
    <t>knect_member.1</t>
  </si>
  <si>
    <t>first_merchant_tier_2.casino</t>
  </si>
  <si>
    <t>first_merchant_tier_2.gaming</t>
  </si>
  <si>
    <t>first_merchant_tier_2.poker</t>
  </si>
  <si>
    <t>days_since_registration_date</t>
  </si>
  <si>
    <t>csuminf_send_money_fee_eur</t>
  </si>
  <si>
    <t>csuminf_payment_method_category.digital_wallet</t>
  </si>
  <si>
    <t>csum30_trn_type_dk.3</t>
  </si>
  <si>
    <t>csum30_account_manager.cameron_shaw</t>
  </si>
  <si>
    <t>trn_cnt</t>
  </si>
  <si>
    <t>csumratio_merchant_balance</t>
  </si>
  <si>
    <t>csumratio_sales_manager.n/a</t>
  </si>
  <si>
    <t>csumratio_wlt_per_trn_fee_amount.0</t>
  </si>
  <si>
    <t>source_system.skrill</t>
  </si>
  <si>
    <t>first_trn_type.balance_transfer</t>
  </si>
  <si>
    <t>ndc_flag.ndc</t>
  </si>
  <si>
    <t>ndc_flag.non-ndc</t>
  </si>
  <si>
    <t>has_mobile_app_download.0</t>
  </si>
  <si>
    <t>has_mobile_app_download.1</t>
  </si>
  <si>
    <t>virtual_applied.1</t>
  </si>
  <si>
    <t>first_merchant_tier_1.gambling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</si>
</sst>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164" fontId="0" fillId="0" borderId="26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0" fillId="2" borderId="28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/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 model predicted that 5.9% will be premier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3"/>
          <c:dPt>
            <c:idx val="0"/>
            <c:bubble3D val="0"/>
            <c:explosion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23-46F3-93C0-D77F8F7F9116}"/>
              </c:ext>
            </c:extLst>
          </c:dPt>
          <c:dPt>
            <c:idx val="1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23-46F3-93C0-D77F8F7F91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Sheet1!$A$7:$A$8</c:f>
              <c:strCache>
                <c:ptCount val="2"/>
                <c:pt idx="0">
                  <c:v>Predicted Premier Customers</c:v>
                </c:pt>
                <c:pt idx="1">
                  <c:v>Predicted Non-Premier Customers Predicted</c:v>
                </c:pt>
              </c:strCache>
            </c:strRef>
          </c:cat>
          <c:val>
            <c:numRef>
              <c:f>Sheet1!$B$7:$B$8</c:f>
              <c:numCache>
                <c:formatCode>0.0%</c:formatCode>
                <c:ptCount val="2"/>
                <c:pt idx="0">
                  <c:v>0.32521425349571492</c:v>
                </c:pt>
                <c:pt idx="1">
                  <c:v>0.67478574650428502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3-46F3-93C0-D77F8F7F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6.4% of customers in the dataset are premier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ED-44DA-BB23-D5FD178CB070}"/>
              </c:ext>
            </c:extLst>
          </c:dPt>
          <c:dPt>
            <c:idx val="1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ED-44DA-BB23-D5FD178CB0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Sheet1!$A$2:$A$3</c:f>
              <c:strCache>
                <c:ptCount val="2"/>
                <c:pt idx="0">
                  <c:v>Premier Customers</c:v>
                </c:pt>
                <c:pt idx="1">
                  <c:v>Non-Premier Customers</c:v>
                </c:pt>
              </c:strCache>
            </c:strRef>
          </c:cat>
          <c:val>
            <c:numRef>
              <c:f>Sheet1!$B$2:$B$3</c:f>
              <c:numCache>
                <c:formatCode>0.0%</c:formatCode>
                <c:ptCount val="2"/>
                <c:pt idx="0">
                  <c:v>0.19756427604871446</c:v>
                </c:pt>
                <c:pt idx="1">
                  <c:v>0.8024357239512856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D-44DA-BB23-D5FD178CB07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 of those 6.4%, model captured 39.4% of the premier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FE-4692-A2F6-33BE32D0A01A}"/>
              </c:ext>
            </c:extLst>
          </c:dPt>
          <c:dPt>
            <c:idx val="1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FE-4692-A2F6-33BE32D0A0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Sheet1!$D$2:$D$3</c:f>
              <c:strCache>
                <c:ptCount val="2"/>
                <c:pt idx="0">
                  <c:v>Correctly classified</c:v>
                </c:pt>
                <c:pt idx="1">
                  <c:v>Incorrectly classified</c:v>
                </c:pt>
              </c:strCache>
            </c:strRef>
          </c:cat>
          <c:val>
            <c:numRef>
              <c:f>Sheet1!$E$2:$E$3</c:f>
              <c:numCache>
                <c:formatCode>0.0%</c:formatCode>
                <c:ptCount val="2"/>
                <c:pt idx="0">
                  <c:v>0.68036529680365299</c:v>
                </c:pt>
                <c:pt idx="1">
                  <c:v>0.31963470319634701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E-4692-A2F6-33BE32D0A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If the model was picking premier customers at random, it would have captured 5.9%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35-47B2-8545-EE7DB2E86508}"/>
              </c:ext>
            </c:extLst>
          </c:dPt>
          <c:dPt>
            <c:idx val="1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535-47B2-8545-EE7DB2E865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Sheet1!$G$2:$G$3</c:f>
              <c:strCache>
                <c:ptCount val="2"/>
                <c:pt idx="0">
                  <c:v>Correctly classified (picked at random)</c:v>
                </c:pt>
                <c:pt idx="1">
                  <c:v>Incorrectly classified (picked at random)</c:v>
                </c:pt>
              </c:strCache>
            </c:strRef>
          </c:cat>
          <c:val>
            <c:numRef>
              <c:f>Sheet1!$H$2:$H$3</c:f>
              <c:numCache>
                <c:formatCode>0.00%</c:formatCode>
                <c:ptCount val="2"/>
                <c:pt idx="0">
                  <c:v>0.32521425349571492</c:v>
                </c:pt>
                <c:pt idx="1">
                  <c:v>0.67478574650428502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5-47B2-8545-EE7DB2E865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 of those 5.9%, 42.3% were indeed premier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332-48C2-B75A-F98C0E1FDEE2}"/>
              </c:ext>
            </c:extLst>
          </c:dPt>
          <c:dPt>
            <c:idx val="1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2-48C2-B75A-F98C0E1FDE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Sheet1!$D$7:$D$8</c:f>
              <c:strCache>
                <c:ptCount val="2"/>
                <c:pt idx="0">
                  <c:v>Correctly classified</c:v>
                </c:pt>
                <c:pt idx="1">
                  <c:v>Incorrectly classified</c:v>
                </c:pt>
              </c:strCache>
            </c:strRef>
          </c:cat>
          <c:val>
            <c:numRef>
              <c:f>Sheet1!$E$7:$E$8</c:f>
              <c:numCache>
                <c:formatCode>0.0%</c:formatCode>
                <c:ptCount val="2"/>
                <c:pt idx="0">
                  <c:v>0.4133148404993065</c:v>
                </c:pt>
                <c:pt idx="1">
                  <c:v>0.58668515950069344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2-48C2-B75A-F98C0E1F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If those 5.9% potential premier customers were picked at random, the correctly classified customers are expected to be 6.35%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9-4AF6-9AD6-0A6A443CC37A}"/>
              </c:ext>
            </c:extLst>
          </c:dPt>
          <c:dPt>
            <c:idx val="1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89-4AF6-9AD6-0A6A443CC3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Sheet1!$G$7:$G$8</c:f>
              <c:strCache>
                <c:ptCount val="2"/>
                <c:pt idx="0">
                  <c:v>Correctly classified (picked at random)</c:v>
                </c:pt>
                <c:pt idx="1">
                  <c:v>Incorrectly classified (picked at random)</c:v>
                </c:pt>
              </c:strCache>
            </c:strRef>
          </c:cat>
          <c:val>
            <c:numRef>
              <c:f>Sheet1!$H$7:$H$8</c:f>
              <c:numCache>
                <c:formatCode>0.00%</c:formatCode>
                <c:ptCount val="2"/>
                <c:pt idx="0">
                  <c:v>0.19756427604871443</c:v>
                </c:pt>
                <c:pt idx="1">
                  <c:v>0.8024357239512856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9-4AF6-9AD6-0A6A443C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28</xdr:row>
      <xdr:rowOff>107948</xdr:rowOff>
    </xdr:from>
    <xdr:to>
      <xdr:col>1</xdr:col>
      <xdr:colOff>1771650</xdr:colOff>
      <xdr:row>50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0ADA8-CC6A-4A5D-BEC6-ED2E4B99F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817562</xdr:colOff>
      <xdr:row>8</xdr:row>
      <xdr:rowOff>93661</xdr:rowOff>
    </xdr:from>
    <xdr:to>
      <xdr:col>1</xdr:col>
      <xdr:colOff>1333500</xdr:colOff>
      <xdr:row>28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615682-A098-35EE-CCC9-43FBF9917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1789112</xdr:colOff>
      <xdr:row>10</xdr:row>
      <xdr:rowOff>93663</xdr:rowOff>
    </xdr:from>
    <xdr:to>
      <xdr:col>3</xdr:col>
      <xdr:colOff>1187450</xdr:colOff>
      <xdr:row>24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BF1CFB-5A1E-0E47-0ED2-E7FC3F498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1220787</xdr:colOff>
      <xdr:row>10</xdr:row>
      <xdr:rowOff>87312</xdr:rowOff>
    </xdr:from>
    <xdr:to>
      <xdr:col>6</xdr:col>
      <xdr:colOff>95250</xdr:colOff>
      <xdr:row>25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79140F-7C04-9917-C284-83EE54DFC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1830387</xdr:colOff>
      <xdr:row>28</xdr:row>
      <xdr:rowOff>65087</xdr:rowOff>
    </xdr:from>
    <xdr:to>
      <xdr:col>3</xdr:col>
      <xdr:colOff>1276350</xdr:colOff>
      <xdr:row>42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0F70B7-266D-2779-FF43-55C599D0E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1354136</xdr:colOff>
      <xdr:row>28</xdr:row>
      <xdr:rowOff>133350</xdr:rowOff>
    </xdr:from>
    <xdr:to>
      <xdr:col>6</xdr:col>
      <xdr:colOff>2463800</xdr:colOff>
      <xdr:row>43</xdr:row>
      <xdr:rowOff>79373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CC78E22-8925-D054-5539-B61BB6A49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80"/>
  <sheetViews>
    <sheetView tabSelected="1" topLeftCell="H1" workbookViewId="0">
      <selection activeCell="O27" sqref="O27"/>
    </sheetView>
  </sheetViews>
  <sheetFormatPr defaultRowHeight="14.5" x14ac:dyDescent="0.35"/>
  <cols>
    <col min="2" max="2" width="10.36328125" bestFit="1" customWidth="1"/>
    <col min="3" max="3" width="8" customWidth="1"/>
    <col min="6" max="6" width="10.36328125" bestFit="1" customWidth="1"/>
    <col min="7" max="7" width="12" bestFit="1" customWidth="1"/>
    <col min="8" max="8" width="7.7265625" bestFit="1" customWidth="1"/>
    <col min="10" max="10" width="10.6328125" bestFit="1" customWidth="1"/>
    <col min="14" max="14" width="12.08984375" customWidth="1"/>
    <col min="15" max="20" width="8.453125" customWidth="1"/>
    <col min="22" max="22" width="19.08984375" bestFit="1" customWidth="1"/>
    <col min="26" max="26" width="37.81640625" bestFit="1" customWidth="1"/>
  </cols>
  <sheetData>
    <row r="1" spans="2:30" ht="15" thickBot="1" x14ac:dyDescent="0.4"/>
    <row r="2" spans="2:30" ht="15" thickBot="1" x14ac:dyDescent="0.4">
      <c r="B2" s="57" t="s">
        <v>17</v>
      </c>
      <c r="C2" s="58"/>
      <c r="D2" s="58"/>
      <c r="E2" s="58"/>
      <c r="F2" s="58"/>
      <c r="G2" s="58"/>
      <c r="H2" s="58"/>
      <c r="I2" s="58"/>
      <c r="J2" s="58"/>
      <c r="K2" s="58"/>
      <c r="L2" s="59"/>
      <c r="N2" s="57" t="s">
        <v>18</v>
      </c>
      <c r="O2" s="58"/>
      <c r="P2" s="58"/>
      <c r="Q2" s="58"/>
      <c r="R2" s="58"/>
      <c r="S2" s="58"/>
      <c r="T2" s="59"/>
      <c r="V2" s="57" t="s">
        <v>21</v>
      </c>
      <c r="W2" s="58"/>
      <c r="X2" s="59"/>
    </row>
    <row r="3" spans="2:30" ht="15" thickBot="1" x14ac:dyDescent="0.4"/>
    <row r="4" spans="2:30" ht="15" thickBot="1" x14ac:dyDescent="0.4">
      <c r="B4" s="57" t="s">
        <v>2</v>
      </c>
      <c r="C4" s="58"/>
      <c r="D4" s="59"/>
      <c r="F4" s="57" t="s">
        <v>7</v>
      </c>
      <c r="G4" s="58"/>
      <c r="H4" s="59"/>
      <c r="J4" s="57" t="s">
        <v>4</v>
      </c>
      <c r="K4" s="58"/>
      <c r="L4" s="59"/>
      <c r="O4" s="67" t="s">
        <v>2</v>
      </c>
      <c r="P4" s="68"/>
      <c r="Q4" s="67" t="s">
        <v>7</v>
      </c>
      <c r="R4" s="68"/>
      <c r="S4" s="67" t="s">
        <v>13</v>
      </c>
      <c r="T4" s="68"/>
      <c r="V4" s="1"/>
      <c r="W4" s="16" t="s">
        <v>2</v>
      </c>
      <c r="X4" s="40" t="s">
        <v>13</v>
      </c>
      <c r="AA4" s="17" t="s">
        <v>2</v>
      </c>
      <c r="AC4" s="17" t="s">
        <v>4</v>
      </c>
    </row>
    <row r="5" spans="2:30" ht="15" thickBot="1" x14ac:dyDescent="0.4">
      <c r="O5" s="21" t="s">
        <v>3</v>
      </c>
      <c r="P5" s="22" t="s">
        <v>12</v>
      </c>
      <c r="Q5" s="21" t="s">
        <v>3</v>
      </c>
      <c r="R5" s="22" t="s">
        <v>12</v>
      </c>
      <c r="S5" s="21" t="s">
        <v>3</v>
      </c>
      <c r="T5" s="22" t="s">
        <v>12</v>
      </c>
      <c r="V5" s="37" t="s">
        <v>14</v>
      </c>
      <c r="W5" s="41">
        <v>2.1808029999999998E-3</v>
      </c>
      <c r="X5" s="42">
        <v>2.3821409999999999E-3</v>
      </c>
      <c r="Z5" t="s">
        <v>22</v>
      </c>
      <c r="AA5">
        <v>1.64573249302794</v>
      </c>
      <c r="AC5" t="s">
        <v>22</v>
      </c>
      <c r="AD5">
        <v>2.0651191575664698</v>
      </c>
    </row>
    <row r="6" spans="2:30" ht="15" thickBot="1" x14ac:dyDescent="0.4">
      <c r="N6" s="18" t="s">
        <v>8</v>
      </c>
      <c r="O6" s="23">
        <f>C14+D15</f>
        <v>0.75349571493008571</v>
      </c>
      <c r="P6" s="24">
        <f>C19+D20</f>
        <v>0.59826190329412143</v>
      </c>
      <c r="Q6" s="23">
        <f>G14+H15</f>
        <v>0.74605322507893557</v>
      </c>
      <c r="R6" s="24">
        <f>G19+H20</f>
        <v>0.60572290756077873</v>
      </c>
      <c r="S6" s="23">
        <f>K14+L15</f>
        <v>0.76256202074875956</v>
      </c>
      <c r="T6" s="24">
        <f>K19+L20</f>
        <v>0.61237568638126383</v>
      </c>
      <c r="V6" s="38" t="s">
        <v>19</v>
      </c>
      <c r="W6" s="43">
        <v>1</v>
      </c>
      <c r="X6" s="44">
        <v>0.9</v>
      </c>
      <c r="Z6" t="s">
        <v>69</v>
      </c>
      <c r="AA6">
        <v>3.4178580352310899E-4</v>
      </c>
      <c r="AC6" t="s">
        <v>69</v>
      </c>
      <c r="AD6">
        <v>6.7982608872530902E-4</v>
      </c>
    </row>
    <row r="7" spans="2:30" ht="15" thickBot="1" x14ac:dyDescent="0.4">
      <c r="B7" s="3" t="s">
        <v>3</v>
      </c>
      <c r="C7" s="65" t="s">
        <v>1</v>
      </c>
      <c r="D7" s="66"/>
      <c r="F7" s="3" t="s">
        <v>3</v>
      </c>
      <c r="G7" s="65" t="s">
        <v>1</v>
      </c>
      <c r="H7" s="66"/>
      <c r="J7" s="3" t="s">
        <v>3</v>
      </c>
      <c r="K7" s="65" t="s">
        <v>1</v>
      </c>
      <c r="L7" s="66"/>
      <c r="N7" s="19" t="s">
        <v>9</v>
      </c>
      <c r="O7" s="23">
        <f>D15/SUM(D14:D15)</f>
        <v>0.4479452054794521</v>
      </c>
      <c r="P7" s="24">
        <f>D20/SUM(D19:D20)</f>
        <v>0.21222372575552551</v>
      </c>
      <c r="Q7" s="23">
        <f>H15/SUM(H14:H15)</f>
        <v>0.4133148404993065</v>
      </c>
      <c r="R7" s="24">
        <f>H20/SUM(H19:H20)</f>
        <v>0.19756427604871443</v>
      </c>
      <c r="S7" s="23">
        <f>L15/SUM(L14:L15)</f>
        <v>0.45411764705882346</v>
      </c>
      <c r="T7" s="24">
        <f>L20/SUM(L19:L20)</f>
        <v>0.20929183581416327</v>
      </c>
      <c r="V7" s="39" t="s">
        <v>20</v>
      </c>
      <c r="W7" s="45">
        <v>75</v>
      </c>
      <c r="X7" s="46">
        <v>73</v>
      </c>
      <c r="Z7" t="s">
        <v>70</v>
      </c>
      <c r="AA7">
        <v>5.0023882818238201E-4</v>
      </c>
      <c r="AC7" t="s">
        <v>70</v>
      </c>
      <c r="AD7">
        <v>1.0080319950825701E-3</v>
      </c>
    </row>
    <row r="8" spans="2:30" ht="15" thickBot="1" x14ac:dyDescent="0.4">
      <c r="B8" s="2"/>
      <c r="C8" s="6"/>
      <c r="D8" s="7"/>
      <c r="F8" s="2"/>
      <c r="G8" s="6" t="s">
        <v>68</v>
      </c>
      <c r="H8" s="7" t="s">
        <v>67</v>
      </c>
      <c r="J8" s="2"/>
      <c r="K8" s="6"/>
      <c r="L8" s="7"/>
      <c r="N8" s="19" t="s">
        <v>10</v>
      </c>
      <c r="O8" s="23">
        <f>D15/SUM(C15:D15)</f>
        <v>0.69500531349628059</v>
      </c>
      <c r="P8" s="24">
        <f>D20/SUM(C20:D20)</f>
        <v>0.32927379341452412</v>
      </c>
      <c r="Q8" s="23">
        <f>H15/SUM(G15:H15)</f>
        <v>0.68036529680365299</v>
      </c>
      <c r="R8" s="24">
        <f>H20/SUM(G20:H20)</f>
        <v>0.32521425349571492</v>
      </c>
      <c r="S8" s="23">
        <f>L15/SUM(K15:L15)</f>
        <v>0.66551724137931034</v>
      </c>
      <c r="T8" s="24">
        <f>L20/SUM(K20:L20)</f>
        <v>0.30672079386558415</v>
      </c>
      <c r="V8" s="54"/>
      <c r="W8" s="55"/>
      <c r="X8" s="55"/>
      <c r="Z8" t="s">
        <v>71</v>
      </c>
      <c r="AA8">
        <v>4.6790237957438101E-4</v>
      </c>
      <c r="AC8" t="s">
        <v>144</v>
      </c>
      <c r="AD8" s="56">
        <v>-1.5122847433022E-5</v>
      </c>
    </row>
    <row r="9" spans="2:30" ht="15" thickBot="1" x14ac:dyDescent="0.4">
      <c r="B9" s="60" t="s">
        <v>0</v>
      </c>
      <c r="C9" s="12">
        <v>5374</v>
      </c>
      <c r="D9" s="13">
        <v>1612</v>
      </c>
      <c r="F9" s="60" t="s">
        <v>0</v>
      </c>
      <c r="G9" s="12">
        <v>1356</v>
      </c>
      <c r="H9" s="13">
        <v>423</v>
      </c>
      <c r="J9" s="60" t="s">
        <v>0</v>
      </c>
      <c r="K9" s="12">
        <v>6909</v>
      </c>
      <c r="L9" s="13">
        <v>1856</v>
      </c>
      <c r="N9" s="20" t="s">
        <v>11</v>
      </c>
      <c r="O9" s="27">
        <f t="shared" ref="O9:T9" si="0">(2*O7*O8)/(O7+O8)</f>
        <v>0.54477301124531452</v>
      </c>
      <c r="P9" s="28">
        <f t="shared" si="0"/>
        <v>0.25809799217248414</v>
      </c>
      <c r="Q9" s="27">
        <f t="shared" si="0"/>
        <v>0.51423641069887838</v>
      </c>
      <c r="R9" s="28">
        <f t="shared" si="0"/>
        <v>0.24580473344456102</v>
      </c>
      <c r="S9" s="27">
        <f t="shared" si="0"/>
        <v>0.53986013986013981</v>
      </c>
      <c r="T9" s="28">
        <f t="shared" si="0"/>
        <v>0.24880847614271162</v>
      </c>
      <c r="Z9" t="s">
        <v>72</v>
      </c>
      <c r="AA9">
        <v>-1.1720252230753899E-3</v>
      </c>
      <c r="AC9" t="s">
        <v>73</v>
      </c>
      <c r="AD9">
        <v>-1.00854619143456E-2</v>
      </c>
    </row>
    <row r="10" spans="2:30" ht="15" thickBot="1" x14ac:dyDescent="0.4">
      <c r="B10" s="61"/>
      <c r="C10" s="14">
        <v>574</v>
      </c>
      <c r="D10" s="15">
        <v>1308</v>
      </c>
      <c r="F10" s="61"/>
      <c r="G10" s="14">
        <v>140</v>
      </c>
      <c r="H10" s="15">
        <v>298</v>
      </c>
      <c r="J10" s="61"/>
      <c r="K10" s="14">
        <v>776</v>
      </c>
      <c r="L10" s="15">
        <v>1544</v>
      </c>
      <c r="N10" s="25" t="s">
        <v>15</v>
      </c>
      <c r="O10" s="29">
        <v>0.40749479999999999</v>
      </c>
      <c r="P10" s="30">
        <v>0.51688809999999996</v>
      </c>
      <c r="Q10" s="31">
        <v>0.39725909999999998</v>
      </c>
      <c r="R10" s="32">
        <v>0.49700719999999998</v>
      </c>
      <c r="S10" s="29">
        <v>0.4043503</v>
      </c>
      <c r="T10" s="30">
        <v>0.5130169</v>
      </c>
      <c r="Z10" t="s">
        <v>73</v>
      </c>
      <c r="AA10">
        <v>-5.1863526697931202E-3</v>
      </c>
      <c r="AC10" t="s">
        <v>74</v>
      </c>
      <c r="AD10">
        <v>-1.64205310039897E-2</v>
      </c>
    </row>
    <row r="11" spans="2:30" ht="15" thickBot="1" x14ac:dyDescent="0.4">
      <c r="B11" s="4"/>
      <c r="C11" s="5"/>
      <c r="D11" s="5"/>
      <c r="F11" s="4"/>
      <c r="G11" s="5"/>
      <c r="H11" s="5"/>
      <c r="J11" s="4"/>
      <c r="K11" s="5"/>
      <c r="L11" s="5"/>
      <c r="N11" s="26" t="s">
        <v>16</v>
      </c>
      <c r="O11" s="33">
        <v>0.83578169999999996</v>
      </c>
      <c r="P11" s="34">
        <v>1.033776</v>
      </c>
      <c r="Q11" s="35"/>
      <c r="R11" s="36"/>
      <c r="S11" s="33">
        <v>0.82529980000000003</v>
      </c>
      <c r="T11" s="34">
        <v>1.0260339999999999</v>
      </c>
      <c r="Z11" t="s">
        <v>74</v>
      </c>
      <c r="AA11">
        <v>-2.9602152017746301E-2</v>
      </c>
      <c r="AC11" t="s">
        <v>75</v>
      </c>
      <c r="AD11">
        <v>-7.8855446903328408E-3</v>
      </c>
    </row>
    <row r="12" spans="2:30" ht="15" thickBot="1" x14ac:dyDescent="0.4">
      <c r="Z12" t="s">
        <v>75</v>
      </c>
      <c r="AA12">
        <v>-8.4521680131004907E-3</v>
      </c>
      <c r="AC12" t="s">
        <v>76</v>
      </c>
      <c r="AD12">
        <v>-1.1610236164477599E-2</v>
      </c>
    </row>
    <row r="13" spans="2:30" ht="15" thickBot="1" x14ac:dyDescent="0.4">
      <c r="B13" s="3" t="s">
        <v>5</v>
      </c>
      <c r="C13" s="62" t="s">
        <v>1</v>
      </c>
      <c r="D13" s="63"/>
      <c r="F13" s="3" t="s">
        <v>5</v>
      </c>
      <c r="G13" s="62" t="s">
        <v>1</v>
      </c>
      <c r="H13" s="63"/>
      <c r="J13" s="3" t="s">
        <v>5</v>
      </c>
      <c r="K13" s="62" t="s">
        <v>1</v>
      </c>
      <c r="L13" s="63"/>
      <c r="Z13" t="s">
        <v>76</v>
      </c>
      <c r="AA13">
        <v>-1.42606016192215E-2</v>
      </c>
      <c r="AC13" t="s">
        <v>77</v>
      </c>
      <c r="AD13">
        <v>-5.4938709884385598E-3</v>
      </c>
    </row>
    <row r="14" spans="2:30" x14ac:dyDescent="0.35">
      <c r="B14" s="62" t="s">
        <v>0</v>
      </c>
      <c r="C14" s="8">
        <f>C9/SUM(C$9:D$10)</f>
        <v>0.60599909788001805</v>
      </c>
      <c r="D14" s="9">
        <f>D9/SUM(C$9:D$10)</f>
        <v>0.18177717636445648</v>
      </c>
      <c r="F14" s="62" t="s">
        <v>0</v>
      </c>
      <c r="G14" s="8">
        <f>G9/SUM(G$9:H$10)</f>
        <v>0.61163734776725309</v>
      </c>
      <c r="H14" s="9">
        <f>H9/SUM(G$9:H$10)</f>
        <v>0.19079837618403248</v>
      </c>
      <c r="J14" s="62" t="s">
        <v>0</v>
      </c>
      <c r="K14" s="8">
        <f>K9/SUM(K$9:L$10)</f>
        <v>0.6232746955345061</v>
      </c>
      <c r="L14" s="9">
        <f>L9/SUM(K$9:L$10)</f>
        <v>0.16743346865133063</v>
      </c>
      <c r="Z14" t="s">
        <v>77</v>
      </c>
      <c r="AA14">
        <v>-6.1485558694442501E-3</v>
      </c>
      <c r="AC14" t="s">
        <v>145</v>
      </c>
      <c r="AD14">
        <v>-2.51599693084429E-3</v>
      </c>
    </row>
    <row r="15" spans="2:30" ht="15" thickBot="1" x14ac:dyDescent="0.4">
      <c r="B15" s="64"/>
      <c r="C15" s="10">
        <f>C10/SUM(C$9:D$10)</f>
        <v>6.4727108705457823E-2</v>
      </c>
      <c r="D15" s="11">
        <f>D10/SUM(C$9:D$10)</f>
        <v>0.14749661705006767</v>
      </c>
      <c r="F15" s="64"/>
      <c r="G15" s="10">
        <f>G10/SUM(G$9:H$10)</f>
        <v>6.3148398737032027E-2</v>
      </c>
      <c r="H15" s="11">
        <f>H10/SUM(G$9:H$10)</f>
        <v>0.13441587731168245</v>
      </c>
      <c r="J15" s="64"/>
      <c r="K15" s="10">
        <f>K10/SUM(K$9:L$10)</f>
        <v>7.0004510599909794E-2</v>
      </c>
      <c r="L15" s="11">
        <f>L10/SUM(K$9:L$10)</f>
        <v>0.13928732521425349</v>
      </c>
      <c r="Z15" t="s">
        <v>78</v>
      </c>
      <c r="AA15">
        <v>8.2293470273852502E-4</v>
      </c>
      <c r="AC15" t="s">
        <v>79</v>
      </c>
      <c r="AD15">
        <v>1.8461326190494401E-3</v>
      </c>
    </row>
    <row r="16" spans="2:30" x14ac:dyDescent="0.35">
      <c r="Z16" t="s">
        <v>79</v>
      </c>
      <c r="AA16">
        <v>3.6931272556383799E-3</v>
      </c>
      <c r="AC16" t="s">
        <v>80</v>
      </c>
      <c r="AD16">
        <v>2.4091946198777501E-2</v>
      </c>
    </row>
    <row r="17" spans="2:30" ht="15" thickBot="1" x14ac:dyDescent="0.4">
      <c r="Z17" t="s">
        <v>80</v>
      </c>
      <c r="AA17">
        <v>2.073291296065E-2</v>
      </c>
      <c r="AC17" t="s">
        <v>81</v>
      </c>
      <c r="AD17">
        <v>-1.9028033814643701E-3</v>
      </c>
    </row>
    <row r="18" spans="2:30" ht="15" thickBot="1" x14ac:dyDescent="0.4">
      <c r="B18" s="3" t="s">
        <v>6</v>
      </c>
      <c r="C18" s="65" t="s">
        <v>1</v>
      </c>
      <c r="D18" s="66"/>
      <c r="F18" s="3" t="s">
        <v>6</v>
      </c>
      <c r="G18" s="65" t="s">
        <v>1</v>
      </c>
      <c r="H18" s="66"/>
      <c r="J18" s="3" t="s">
        <v>6</v>
      </c>
      <c r="K18" s="65" t="s">
        <v>1</v>
      </c>
      <c r="L18" s="66"/>
      <c r="Z18" t="s">
        <v>81</v>
      </c>
      <c r="AA18">
        <v>-9.3209035337227003E-4</v>
      </c>
      <c r="AC18" t="s">
        <v>82</v>
      </c>
      <c r="AD18">
        <v>-2.6614133571970199E-3</v>
      </c>
    </row>
    <row r="19" spans="2:30" x14ac:dyDescent="0.35">
      <c r="B19" s="60" t="s">
        <v>0</v>
      </c>
      <c r="C19" s="8">
        <f>SUM(C14:D14)*SUM(C14:C15)</f>
        <v>0.52838219206203585</v>
      </c>
      <c r="D19" s="9">
        <f>SUM(C14:D14)*SUM(D14:D15)</f>
        <v>0.25939408218243859</v>
      </c>
      <c r="F19" s="60" t="s">
        <v>0</v>
      </c>
      <c r="G19" s="8">
        <f>SUM(G14:H14)*SUM(G14:G15)</f>
        <v>0.54147218900817473</v>
      </c>
      <c r="H19" s="9">
        <f>SUM(G14:H14)*SUM(H14:H15)</f>
        <v>0.26096353494311092</v>
      </c>
      <c r="J19" s="60" t="s">
        <v>0</v>
      </c>
      <c r="K19" s="8">
        <f>SUM(K14:L14)*SUM(K14:K15)</f>
        <v>0.54818152835075817</v>
      </c>
      <c r="L19" s="9">
        <f>SUM(K14:L14)*SUM(L14:L15)</f>
        <v>0.24252663583507847</v>
      </c>
      <c r="Z19" t="s">
        <v>82</v>
      </c>
      <c r="AA19">
        <v>-2.3999279538822901E-4</v>
      </c>
      <c r="AC19" t="s">
        <v>146</v>
      </c>
      <c r="AD19">
        <v>-2.3375234091332402E-2</v>
      </c>
    </row>
    <row r="20" spans="2:30" ht="15" thickBot="1" x14ac:dyDescent="0.4">
      <c r="B20" s="61"/>
      <c r="C20" s="10">
        <f>SUM(C15:D15)*SUM(C14:C15)</f>
        <v>0.14234401452343998</v>
      </c>
      <c r="D20" s="11">
        <f>SUM(C15:D15)*SUM(D14:D15)</f>
        <v>6.9879711232085528E-2</v>
      </c>
      <c r="F20" s="61"/>
      <c r="G20" s="10">
        <f>SUM(G15:H15)*SUM(G14:G15)</f>
        <v>0.13331355749611046</v>
      </c>
      <c r="H20" s="11">
        <f>SUM(G15:H15)*SUM(H14:H15)</f>
        <v>6.425071855260403E-2</v>
      </c>
      <c r="J20" s="61"/>
      <c r="K20" s="10">
        <f>SUM(K15:L15)*SUM(K14:K15)</f>
        <v>0.14509767778365762</v>
      </c>
      <c r="L20" s="11">
        <f>SUM(K15:L15)*SUM(L14:L15)</f>
        <v>6.4194158030505655E-2</v>
      </c>
      <c r="Z20" t="s">
        <v>83</v>
      </c>
      <c r="AA20">
        <v>-2.9869711367147899E-2</v>
      </c>
      <c r="AC20" t="s">
        <v>84</v>
      </c>
      <c r="AD20">
        <v>-2.1954367661957502E-2</v>
      </c>
    </row>
    <row r="21" spans="2:30" x14ac:dyDescent="0.35">
      <c r="Z21" t="s">
        <v>84</v>
      </c>
      <c r="AA21">
        <v>-1.3183023171009301E-2</v>
      </c>
      <c r="AC21" t="s">
        <v>85</v>
      </c>
      <c r="AD21">
        <v>-1.1405871671647199E-2</v>
      </c>
    </row>
    <row r="22" spans="2:30" x14ac:dyDescent="0.35">
      <c r="Z22" t="s">
        <v>85</v>
      </c>
      <c r="AA22">
        <v>-3.2009322784424701E-3</v>
      </c>
      <c r="AC22" t="s">
        <v>147</v>
      </c>
      <c r="AD22">
        <v>1.08498027744668E-2</v>
      </c>
    </row>
    <row r="23" spans="2:30" x14ac:dyDescent="0.35">
      <c r="Z23" t="s">
        <v>86</v>
      </c>
      <c r="AA23">
        <v>-1.93591608777328E-2</v>
      </c>
      <c r="AC23" t="s">
        <v>86</v>
      </c>
      <c r="AD23">
        <v>-9.6903029530297294E-3</v>
      </c>
    </row>
    <row r="24" spans="2:30" x14ac:dyDescent="0.35">
      <c r="Z24" t="s">
        <v>87</v>
      </c>
      <c r="AA24">
        <v>-3.8447088942321198E-4</v>
      </c>
      <c r="AC24" t="s">
        <v>88</v>
      </c>
      <c r="AD24">
        <v>-3.55460014269273E-2</v>
      </c>
    </row>
    <row r="25" spans="2:30" x14ac:dyDescent="0.35">
      <c r="Z25" t="s">
        <v>88</v>
      </c>
      <c r="AA25">
        <v>-4.3594830921273198E-2</v>
      </c>
      <c r="AC25" t="s">
        <v>91</v>
      </c>
      <c r="AD25">
        <v>-4.5032171943539097E-2</v>
      </c>
    </row>
    <row r="26" spans="2:30" x14ac:dyDescent="0.35">
      <c r="Z26" t="s">
        <v>89</v>
      </c>
      <c r="AA26">
        <v>-3.84957020262626E-4</v>
      </c>
      <c r="AC26" t="s">
        <v>92</v>
      </c>
      <c r="AD26">
        <v>-8.9100169927937498E-2</v>
      </c>
    </row>
    <row r="27" spans="2:30" x14ac:dyDescent="0.35">
      <c r="Z27" t="s">
        <v>90</v>
      </c>
      <c r="AA27" s="56">
        <v>-9.1889726399367402E-5</v>
      </c>
      <c r="AC27" t="s">
        <v>148</v>
      </c>
      <c r="AD27">
        <v>7.8873946273571693E-2</v>
      </c>
    </row>
    <row r="28" spans="2:30" x14ac:dyDescent="0.35">
      <c r="Z28" t="s">
        <v>91</v>
      </c>
      <c r="AA28">
        <v>-4.35606020232331E-2</v>
      </c>
      <c r="AC28" t="s">
        <v>93</v>
      </c>
      <c r="AD28">
        <v>-0.13414735469099601</v>
      </c>
    </row>
    <row r="29" spans="2:30" x14ac:dyDescent="0.35">
      <c r="Z29" t="s">
        <v>92</v>
      </c>
      <c r="AA29">
        <v>-0.10548764806868299</v>
      </c>
      <c r="AC29" t="s">
        <v>95</v>
      </c>
      <c r="AD29">
        <v>-1.23643876852689E-2</v>
      </c>
    </row>
    <row r="30" spans="2:30" x14ac:dyDescent="0.35">
      <c r="Z30" t="s">
        <v>93</v>
      </c>
      <c r="AA30">
        <v>-7.9766484615658995E-2</v>
      </c>
      <c r="AC30" t="s">
        <v>149</v>
      </c>
      <c r="AD30">
        <v>0.18334344291700999</v>
      </c>
    </row>
    <row r="31" spans="2:30" x14ac:dyDescent="0.35">
      <c r="Z31" t="s">
        <v>94</v>
      </c>
      <c r="AA31">
        <v>-3.8698468713080497E-2</v>
      </c>
      <c r="AC31" t="s">
        <v>97</v>
      </c>
      <c r="AD31">
        <v>4.1619000870953E-2</v>
      </c>
    </row>
    <row r="32" spans="2:30" x14ac:dyDescent="0.35">
      <c r="Z32" t="s">
        <v>95</v>
      </c>
      <c r="AA32">
        <v>-4.6018543300626297E-2</v>
      </c>
      <c r="AC32" t="s">
        <v>98</v>
      </c>
      <c r="AD32">
        <v>-9.5323426067105393E-2</v>
      </c>
    </row>
    <row r="33" spans="26:30" x14ac:dyDescent="0.35">
      <c r="Z33" t="s">
        <v>96</v>
      </c>
      <c r="AA33">
        <v>-4.6337797277353297E-3</v>
      </c>
      <c r="AC33" t="s">
        <v>99</v>
      </c>
      <c r="AD33">
        <v>-0.45171440440099903</v>
      </c>
    </row>
    <row r="34" spans="26:30" x14ac:dyDescent="0.35">
      <c r="Z34" t="s">
        <v>97</v>
      </c>
      <c r="AA34">
        <v>8.6701260637610897E-2</v>
      </c>
      <c r="AC34" t="s">
        <v>100</v>
      </c>
      <c r="AD34">
        <v>8.8240606540347405E-2</v>
      </c>
    </row>
    <row r="35" spans="26:30" x14ac:dyDescent="0.35">
      <c r="Z35" t="s">
        <v>98</v>
      </c>
      <c r="AA35">
        <v>-0.109253364012821</v>
      </c>
      <c r="AC35" t="s">
        <v>101</v>
      </c>
      <c r="AD35">
        <v>2.46477741712054E-3</v>
      </c>
    </row>
    <row r="36" spans="26:30" x14ac:dyDescent="0.35">
      <c r="Z36" t="s">
        <v>99</v>
      </c>
      <c r="AA36">
        <v>-0.45272487430741998</v>
      </c>
      <c r="AC36" t="s">
        <v>103</v>
      </c>
      <c r="AD36">
        <v>0.13052559558993501</v>
      </c>
    </row>
    <row r="37" spans="26:30" x14ac:dyDescent="0.35">
      <c r="Z37" t="s">
        <v>100</v>
      </c>
      <c r="AA37">
        <v>3.00774773986562E-2</v>
      </c>
      <c r="AC37" t="s">
        <v>105</v>
      </c>
      <c r="AD37">
        <v>-0.103188333386147</v>
      </c>
    </row>
    <row r="38" spans="26:30" x14ac:dyDescent="0.35">
      <c r="Z38" t="s">
        <v>101</v>
      </c>
      <c r="AA38">
        <v>8.4982058117678894E-2</v>
      </c>
      <c r="AC38" t="s">
        <v>150</v>
      </c>
      <c r="AD38">
        <v>5.90586159871258E-2</v>
      </c>
    </row>
    <row r="39" spans="26:30" x14ac:dyDescent="0.35">
      <c r="Z39" t="s">
        <v>102</v>
      </c>
      <c r="AA39">
        <v>5.1401135949641998E-2</v>
      </c>
      <c r="AC39" t="s">
        <v>151</v>
      </c>
      <c r="AD39">
        <v>3.3855060367397501E-2</v>
      </c>
    </row>
    <row r="40" spans="26:30" x14ac:dyDescent="0.35">
      <c r="Z40" t="s">
        <v>103</v>
      </c>
      <c r="AA40">
        <v>6.8760776190342807E-2</v>
      </c>
      <c r="AC40" t="s">
        <v>106</v>
      </c>
      <c r="AD40">
        <v>5.8148747574945599E-2</v>
      </c>
    </row>
    <row r="41" spans="26:30" x14ac:dyDescent="0.35">
      <c r="Z41" t="s">
        <v>104</v>
      </c>
      <c r="AA41">
        <v>1.3692149116229801E-2</v>
      </c>
      <c r="AC41" t="s">
        <v>107</v>
      </c>
      <c r="AD41">
        <v>9.4108026425643004E-2</v>
      </c>
    </row>
    <row r="42" spans="26:30" x14ac:dyDescent="0.35">
      <c r="Z42" t="s">
        <v>105</v>
      </c>
      <c r="AA42">
        <v>-0.145488820096069</v>
      </c>
      <c r="AC42" t="s">
        <v>108</v>
      </c>
      <c r="AD42">
        <v>0.16383006716868401</v>
      </c>
    </row>
    <row r="43" spans="26:30" x14ac:dyDescent="0.35">
      <c r="Z43" t="s">
        <v>106</v>
      </c>
      <c r="AA43">
        <v>0.18317746119762701</v>
      </c>
      <c r="AC43" t="s">
        <v>109</v>
      </c>
      <c r="AD43">
        <v>0.11619014741929699</v>
      </c>
    </row>
    <row r="44" spans="26:30" x14ac:dyDescent="0.35">
      <c r="Z44" t="s">
        <v>107</v>
      </c>
      <c r="AA44">
        <v>0.15709724709440701</v>
      </c>
      <c r="AC44" t="s">
        <v>111</v>
      </c>
      <c r="AD44">
        <v>0.53670714006154496</v>
      </c>
    </row>
    <row r="45" spans="26:30" x14ac:dyDescent="0.35">
      <c r="Z45" t="s">
        <v>108</v>
      </c>
      <c r="AA45">
        <v>0.12803077705374699</v>
      </c>
      <c r="AC45" t="s">
        <v>113</v>
      </c>
      <c r="AD45">
        <v>5.1857354445536602E-2</v>
      </c>
    </row>
    <row r="46" spans="26:30" x14ac:dyDescent="0.35">
      <c r="Z46" t="s">
        <v>109</v>
      </c>
      <c r="AA46">
        <v>0.12869996560923799</v>
      </c>
      <c r="AC46" t="s">
        <v>152</v>
      </c>
      <c r="AD46">
        <v>-1.8470911130056299E-2</v>
      </c>
    </row>
    <row r="47" spans="26:30" x14ac:dyDescent="0.35">
      <c r="Z47" t="s">
        <v>110</v>
      </c>
      <c r="AA47" s="56">
        <v>-1.2874580722892801E-6</v>
      </c>
      <c r="AC47" t="s">
        <v>114</v>
      </c>
      <c r="AD47">
        <v>-1.8670046138509899</v>
      </c>
    </row>
    <row r="48" spans="26:30" x14ac:dyDescent="0.35">
      <c r="Z48" t="s">
        <v>111</v>
      </c>
      <c r="AA48">
        <v>0.748610895718126</v>
      </c>
      <c r="AC48" t="s">
        <v>115</v>
      </c>
      <c r="AD48">
        <v>-0.130370362525428</v>
      </c>
    </row>
    <row r="49" spans="26:30" x14ac:dyDescent="0.35">
      <c r="Z49" t="s">
        <v>112</v>
      </c>
      <c r="AA49">
        <v>-2.20446661002883E-4</v>
      </c>
      <c r="AC49" t="s">
        <v>116</v>
      </c>
      <c r="AD49">
        <v>-0.81371630204902101</v>
      </c>
    </row>
    <row r="50" spans="26:30" x14ac:dyDescent="0.35">
      <c r="Z50" t="s">
        <v>113</v>
      </c>
      <c r="AA50">
        <v>9.9840499589280304E-2</v>
      </c>
      <c r="AC50" t="s">
        <v>153</v>
      </c>
      <c r="AD50">
        <v>-3.9627843862887403E-2</v>
      </c>
    </row>
    <row r="51" spans="26:30" x14ac:dyDescent="0.35">
      <c r="Z51" t="s">
        <v>114</v>
      </c>
      <c r="AA51">
        <v>-1.68826222955733</v>
      </c>
      <c r="AC51" t="s">
        <v>118</v>
      </c>
      <c r="AD51">
        <v>-3.5461050806558799E-3</v>
      </c>
    </row>
    <row r="52" spans="26:30" x14ac:dyDescent="0.35">
      <c r="Z52" t="s">
        <v>115</v>
      </c>
      <c r="AA52">
        <v>-0.16706755447827701</v>
      </c>
      <c r="AC52" t="s">
        <v>119</v>
      </c>
      <c r="AD52">
        <v>0.102560355614218</v>
      </c>
    </row>
    <row r="53" spans="26:30" x14ac:dyDescent="0.35">
      <c r="Z53" t="s">
        <v>116</v>
      </c>
      <c r="AA53">
        <v>-0.72479974760363197</v>
      </c>
      <c r="AC53" t="s">
        <v>120</v>
      </c>
      <c r="AD53">
        <v>-9.9181478124536898E-2</v>
      </c>
    </row>
    <row r="54" spans="26:30" x14ac:dyDescent="0.35">
      <c r="Z54" t="s">
        <v>117</v>
      </c>
      <c r="AA54">
        <v>8.8457855727487097E-3</v>
      </c>
      <c r="AC54" t="s">
        <v>121</v>
      </c>
      <c r="AD54">
        <v>-9.4001051063290694E-2</v>
      </c>
    </row>
    <row r="55" spans="26:30" x14ac:dyDescent="0.35">
      <c r="Z55" t="s">
        <v>118</v>
      </c>
      <c r="AA55">
        <v>-0.105885630899651</v>
      </c>
      <c r="AC55" t="s">
        <v>154</v>
      </c>
      <c r="AD55">
        <v>-6.35900138384876E-2</v>
      </c>
    </row>
    <row r="56" spans="26:30" x14ac:dyDescent="0.35">
      <c r="Z56" t="s">
        <v>119</v>
      </c>
      <c r="AA56">
        <v>6.5226599635792498E-2</v>
      </c>
      <c r="AC56" t="s">
        <v>155</v>
      </c>
      <c r="AD56">
        <v>1.1282888186824E-2</v>
      </c>
    </row>
    <row r="57" spans="26:30" x14ac:dyDescent="0.35">
      <c r="Z57" t="s">
        <v>120</v>
      </c>
      <c r="AA57">
        <v>-8.1447781667703001E-2</v>
      </c>
      <c r="AC57" t="s">
        <v>123</v>
      </c>
      <c r="AD57">
        <v>3.0003745454769401E-2</v>
      </c>
    </row>
    <row r="58" spans="26:30" x14ac:dyDescent="0.35">
      <c r="Z58" t="s">
        <v>121</v>
      </c>
      <c r="AA58">
        <v>-0.14370373222555299</v>
      </c>
      <c r="AC58" t="s">
        <v>156</v>
      </c>
      <c r="AD58">
        <v>-2.82759435390748E-2</v>
      </c>
    </row>
    <row r="59" spans="26:30" x14ac:dyDescent="0.35">
      <c r="Z59" t="s">
        <v>122</v>
      </c>
      <c r="AA59">
        <v>-3.6898975549984503E-2</v>
      </c>
      <c r="AC59" t="s">
        <v>157</v>
      </c>
      <c r="AD59">
        <v>2.60532107590706E-3</v>
      </c>
    </row>
    <row r="60" spans="26:30" x14ac:dyDescent="0.35">
      <c r="Z60" t="s">
        <v>123</v>
      </c>
      <c r="AA60">
        <v>2.7676247766329501E-2</v>
      </c>
      <c r="AC60" t="s">
        <v>124</v>
      </c>
      <c r="AD60">
        <v>0.16064574369936399</v>
      </c>
    </row>
    <row r="61" spans="26:30" x14ac:dyDescent="0.35">
      <c r="Z61" t="s">
        <v>124</v>
      </c>
      <c r="AA61">
        <v>0.34588672030508899</v>
      </c>
      <c r="AC61" t="s">
        <v>125</v>
      </c>
      <c r="AD61">
        <v>-0.159169598459485</v>
      </c>
    </row>
    <row r="62" spans="26:30" x14ac:dyDescent="0.35">
      <c r="Z62" t="s">
        <v>125</v>
      </c>
      <c r="AA62" s="56">
        <v>-1.2769962261189001E-12</v>
      </c>
      <c r="AC62" t="s">
        <v>126</v>
      </c>
      <c r="AD62">
        <v>4.4755540122491201E-2</v>
      </c>
    </row>
    <row r="63" spans="26:30" x14ac:dyDescent="0.35">
      <c r="Z63" t="s">
        <v>126</v>
      </c>
      <c r="AA63">
        <v>8.6695837720323701E-2</v>
      </c>
      <c r="AC63" t="s">
        <v>158</v>
      </c>
      <c r="AD63">
        <v>-1.8531980640991898E-2</v>
      </c>
    </row>
    <row r="64" spans="26:30" x14ac:dyDescent="0.35">
      <c r="Z64" t="s">
        <v>127</v>
      </c>
      <c r="AA64">
        <v>5.5998101879128799E-2</v>
      </c>
      <c r="AC64" t="s">
        <v>127</v>
      </c>
      <c r="AD64">
        <v>2.95150931404752E-2</v>
      </c>
    </row>
    <row r="65" spans="26:30" x14ac:dyDescent="0.35">
      <c r="Z65" t="s">
        <v>128</v>
      </c>
      <c r="AA65">
        <v>-1.3461413686268E-3</v>
      </c>
      <c r="AC65" t="s">
        <v>128</v>
      </c>
      <c r="AD65">
        <v>-1.07661353040887E-2</v>
      </c>
    </row>
    <row r="66" spans="26:30" x14ac:dyDescent="0.35">
      <c r="Z66" t="s">
        <v>129</v>
      </c>
      <c r="AA66">
        <v>-0.118320094069297</v>
      </c>
      <c r="AC66" t="s">
        <v>129</v>
      </c>
      <c r="AD66">
        <v>-9.1235003391013703E-2</v>
      </c>
    </row>
    <row r="67" spans="26:30" x14ac:dyDescent="0.35">
      <c r="Z67" t="s">
        <v>130</v>
      </c>
      <c r="AA67">
        <v>-0.19835511571757</v>
      </c>
      <c r="AC67" t="s">
        <v>130</v>
      </c>
      <c r="AD67">
        <v>-0.222806056657845</v>
      </c>
    </row>
    <row r="68" spans="26:30" x14ac:dyDescent="0.35">
      <c r="Z68" t="s">
        <v>131</v>
      </c>
      <c r="AA68">
        <v>9.8924079528266498E-3</v>
      </c>
      <c r="AC68" t="s">
        <v>132</v>
      </c>
      <c r="AD68">
        <v>-9.0442761375840897E-2</v>
      </c>
    </row>
    <row r="69" spans="26:30" x14ac:dyDescent="0.35">
      <c r="Z69" t="s">
        <v>132</v>
      </c>
      <c r="AA69">
        <v>-7.1193716196619294E-2</v>
      </c>
      <c r="AC69" t="s">
        <v>133</v>
      </c>
      <c r="AD69">
        <v>-0.32327302845786299</v>
      </c>
    </row>
    <row r="70" spans="26:30" x14ac:dyDescent="0.35">
      <c r="Z70" t="s">
        <v>133</v>
      </c>
      <c r="AA70">
        <v>-0.35380618284090798</v>
      </c>
      <c r="AC70" t="s">
        <v>135</v>
      </c>
      <c r="AD70">
        <v>9.2855229381804502E-2</v>
      </c>
    </row>
    <row r="71" spans="26:30" x14ac:dyDescent="0.35">
      <c r="Z71" t="s">
        <v>134</v>
      </c>
      <c r="AA71">
        <v>7.55849477443062E-2</v>
      </c>
      <c r="AC71" t="s">
        <v>136</v>
      </c>
      <c r="AD71">
        <v>0.20643966839926201</v>
      </c>
    </row>
    <row r="72" spans="26:30" x14ac:dyDescent="0.35">
      <c r="Z72" t="s">
        <v>135</v>
      </c>
      <c r="AA72">
        <v>4.5177685066696498E-2</v>
      </c>
      <c r="AC72" t="s">
        <v>138</v>
      </c>
      <c r="AD72">
        <v>1.19036798248984E-2</v>
      </c>
    </row>
    <row r="73" spans="26:30" x14ac:dyDescent="0.35">
      <c r="Z73" t="s">
        <v>136</v>
      </c>
      <c r="AA73">
        <v>0.161824281106492</v>
      </c>
      <c r="AC73" t="s">
        <v>139</v>
      </c>
      <c r="AD73">
        <v>-1.02408987037485E-3</v>
      </c>
    </row>
    <row r="74" spans="26:30" x14ac:dyDescent="0.35">
      <c r="Z74" t="s">
        <v>137</v>
      </c>
      <c r="AA74">
        <v>4.1974811982954802E-3</v>
      </c>
      <c r="AC74" t="s">
        <v>159</v>
      </c>
      <c r="AD74">
        <v>2.5295553784030402E-2</v>
      </c>
    </row>
    <row r="75" spans="26:30" x14ac:dyDescent="0.35">
      <c r="Z75" t="s">
        <v>138</v>
      </c>
      <c r="AA75">
        <v>1.5207004059318701E-2</v>
      </c>
      <c r="AC75" t="s">
        <v>140</v>
      </c>
      <c r="AD75">
        <v>3.3039214634679202E-2</v>
      </c>
    </row>
    <row r="76" spans="26:30" x14ac:dyDescent="0.35">
      <c r="Z76" t="s">
        <v>139</v>
      </c>
      <c r="AA76" s="56">
        <v>-1.39044999312775E-15</v>
      </c>
      <c r="AC76" t="s">
        <v>141</v>
      </c>
      <c r="AD76">
        <v>0.142948594816692</v>
      </c>
    </row>
    <row r="77" spans="26:30" x14ac:dyDescent="0.35">
      <c r="Z77" t="s">
        <v>140</v>
      </c>
      <c r="AA77">
        <v>6.82447235723843E-2</v>
      </c>
      <c r="AC77" t="s">
        <v>142</v>
      </c>
      <c r="AD77">
        <v>-0.13703615345157</v>
      </c>
    </row>
    <row r="78" spans="26:30" x14ac:dyDescent="0.35">
      <c r="Z78" t="s">
        <v>141</v>
      </c>
      <c r="AA78">
        <v>0.12684595693792999</v>
      </c>
      <c r="AC78" t="s">
        <v>143</v>
      </c>
      <c r="AD78" s="56">
        <v>-6.3208784024921898E-5</v>
      </c>
    </row>
    <row r="79" spans="26:30" x14ac:dyDescent="0.35">
      <c r="Z79" t="s">
        <v>142</v>
      </c>
      <c r="AA79">
        <v>-9.3927600637183598E-2</v>
      </c>
    </row>
    <row r="80" spans="26:30" x14ac:dyDescent="0.35">
      <c r="Z80" t="s">
        <v>143</v>
      </c>
      <c r="AA80" s="56">
        <v>-4.6311089004658899E-5</v>
      </c>
    </row>
  </sheetData>
  <sortState xmlns:xlrd2="http://schemas.microsoft.com/office/spreadsheetml/2017/richdata2" ref="Z4:AB44">
    <sortCondition descending="1" ref="AB4:AB44"/>
  </sortState>
  <mergeCells count="27">
    <mergeCell ref="F19:F20"/>
    <mergeCell ref="V2:X2"/>
    <mergeCell ref="J19:J20"/>
    <mergeCell ref="O4:P4"/>
    <mergeCell ref="Q4:R4"/>
    <mergeCell ref="S4:T4"/>
    <mergeCell ref="B2:L2"/>
    <mergeCell ref="N2:T2"/>
    <mergeCell ref="J4:L4"/>
    <mergeCell ref="K7:L7"/>
    <mergeCell ref="J9:J10"/>
    <mergeCell ref="K13:L13"/>
    <mergeCell ref="J14:J15"/>
    <mergeCell ref="K18:L18"/>
    <mergeCell ref="B19:B20"/>
    <mergeCell ref="F4:H4"/>
    <mergeCell ref="B4:D4"/>
    <mergeCell ref="F9:F10"/>
    <mergeCell ref="G13:H13"/>
    <mergeCell ref="F14:F15"/>
    <mergeCell ref="G18:H18"/>
    <mergeCell ref="G7:H7"/>
    <mergeCell ref="C18:D18"/>
    <mergeCell ref="B9:B10"/>
    <mergeCell ref="C7:D7"/>
    <mergeCell ref="C13:D13"/>
    <mergeCell ref="B14:B15"/>
  </mergeCells>
  <conditionalFormatting sqref="AA6:AA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:AA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6:AD7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B16F-A764-49D8-863B-76B3AE431CE2}">
  <dimension ref="A1:A18"/>
  <sheetViews>
    <sheetView workbookViewId="0">
      <selection activeCell="A20" sqref="A20"/>
    </sheetView>
  </sheetViews>
  <sheetFormatPr defaultRowHeight="14.5" x14ac:dyDescent="0.35"/>
  <cols>
    <col min="1" max="1" width="47.6328125" customWidth="1"/>
  </cols>
  <sheetData>
    <row r="1" spans="1:1" x14ac:dyDescent="0.35">
      <c r="A1" t="s">
        <v>24</v>
      </c>
    </row>
    <row r="2" spans="1:1" x14ac:dyDescent="0.35">
      <c r="A2" t="s">
        <v>25</v>
      </c>
    </row>
    <row r="3" spans="1:1" x14ac:dyDescent="0.35">
      <c r="A3" t="s">
        <v>23</v>
      </c>
    </row>
    <row r="4" spans="1:1" x14ac:dyDescent="0.35">
      <c r="A4" t="s">
        <v>26</v>
      </c>
    </row>
    <row r="5" spans="1:1" x14ac:dyDescent="0.35">
      <c r="A5" t="s">
        <v>27</v>
      </c>
    </row>
    <row r="9" spans="1:1" x14ac:dyDescent="0.35">
      <c r="A9" t="s">
        <v>42</v>
      </c>
    </row>
    <row r="10" spans="1:1" x14ac:dyDescent="0.35">
      <c r="A10" t="s">
        <v>43</v>
      </c>
    </row>
    <row r="11" spans="1:1" x14ac:dyDescent="0.35">
      <c r="A11" t="s">
        <v>44</v>
      </c>
    </row>
    <row r="12" spans="1:1" x14ac:dyDescent="0.35">
      <c r="A12" t="s">
        <v>45</v>
      </c>
    </row>
    <row r="13" spans="1:1" x14ac:dyDescent="0.35">
      <c r="A13" t="s">
        <v>46</v>
      </c>
    </row>
    <row r="14" spans="1:1" x14ac:dyDescent="0.35">
      <c r="A14" t="s">
        <v>47</v>
      </c>
    </row>
    <row r="15" spans="1:1" x14ac:dyDescent="0.35">
      <c r="A15" t="s">
        <v>48</v>
      </c>
    </row>
    <row r="17" spans="1:1" x14ac:dyDescent="0.35">
      <c r="A17" t="s">
        <v>49</v>
      </c>
    </row>
    <row r="18" spans="1:1" x14ac:dyDescent="0.35">
      <c r="A1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EB58-99CA-40E7-9C45-2D4393E0BBA7}">
  <dimension ref="A1:A19"/>
  <sheetViews>
    <sheetView workbookViewId="0">
      <selection activeCell="A22" sqref="A22"/>
    </sheetView>
  </sheetViews>
  <sheetFormatPr defaultRowHeight="14.5" x14ac:dyDescent="0.35"/>
  <cols>
    <col min="1" max="1" width="59.26953125" bestFit="1" customWidth="1"/>
  </cols>
  <sheetData>
    <row r="1" spans="1:1" x14ac:dyDescent="0.35">
      <c r="A1" s="17" t="s">
        <v>28</v>
      </c>
    </row>
    <row r="2" spans="1:1" x14ac:dyDescent="0.35">
      <c r="A2" t="s">
        <v>29</v>
      </c>
    </row>
    <row r="4" spans="1:1" x14ac:dyDescent="0.35">
      <c r="A4" s="17" t="s">
        <v>30</v>
      </c>
    </row>
    <row r="5" spans="1:1" x14ac:dyDescent="0.35">
      <c r="A5" t="s">
        <v>31</v>
      </c>
    </row>
    <row r="6" spans="1:1" x14ac:dyDescent="0.35">
      <c r="A6" t="s">
        <v>32</v>
      </c>
    </row>
    <row r="7" spans="1:1" x14ac:dyDescent="0.35">
      <c r="A7" t="s">
        <v>33</v>
      </c>
    </row>
    <row r="8" spans="1:1" x14ac:dyDescent="0.35">
      <c r="A8" t="s">
        <v>38</v>
      </c>
    </row>
    <row r="11" spans="1:1" x14ac:dyDescent="0.35">
      <c r="A11" s="17" t="s">
        <v>35</v>
      </c>
    </row>
    <row r="12" spans="1:1" x14ac:dyDescent="0.35">
      <c r="A12" t="s">
        <v>36</v>
      </c>
    </row>
    <row r="13" spans="1:1" x14ac:dyDescent="0.35">
      <c r="A13" t="s">
        <v>37</v>
      </c>
    </row>
    <row r="15" spans="1:1" x14ac:dyDescent="0.35">
      <c r="A15" s="17" t="s">
        <v>39</v>
      </c>
    </row>
    <row r="16" spans="1:1" x14ac:dyDescent="0.35">
      <c r="A16" t="s">
        <v>40</v>
      </c>
    </row>
    <row r="17" spans="1:1" x14ac:dyDescent="0.35">
      <c r="A17" t="s">
        <v>41</v>
      </c>
    </row>
    <row r="19" spans="1:1" x14ac:dyDescent="0.35">
      <c r="A19" s="17" t="s">
        <v>34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2A41-35C4-41A1-8347-F73E77B8124C}">
  <dimension ref="A1:H10"/>
  <sheetViews>
    <sheetView topLeftCell="D1" workbookViewId="0">
      <selection activeCell="G10" sqref="G10"/>
    </sheetView>
  </sheetViews>
  <sheetFormatPr defaultRowHeight="14.5" x14ac:dyDescent="0.35"/>
  <cols>
    <col min="1" max="1" width="56.453125" bestFit="1" customWidth="1"/>
    <col min="2" max="2" width="56.453125" customWidth="1"/>
    <col min="4" max="4" width="49.36328125" bestFit="1" customWidth="1"/>
    <col min="6" max="6" width="19" bestFit="1" customWidth="1"/>
    <col min="7" max="7" width="110" bestFit="1" customWidth="1"/>
  </cols>
  <sheetData>
    <row r="1" spans="1:8" x14ac:dyDescent="0.35">
      <c r="A1" t="s">
        <v>51</v>
      </c>
      <c r="D1" t="s">
        <v>60</v>
      </c>
      <c r="G1" t="s">
        <v>61</v>
      </c>
    </row>
    <row r="2" spans="1:8" x14ac:dyDescent="0.35">
      <c r="A2" t="s">
        <v>56</v>
      </c>
      <c r="B2" s="49">
        <f>SUM('Day30-TrainTest'!G15:H15)</f>
        <v>0.19756427604871446</v>
      </c>
      <c r="D2" t="s">
        <v>55</v>
      </c>
      <c r="E2" s="47">
        <f>'Day30-TrainTest'!H15/SUM('Day30-TrainTest'!G15:H15)</f>
        <v>0.68036529680365299</v>
      </c>
      <c r="G2" t="s">
        <v>62</v>
      </c>
      <c r="H2" s="51">
        <f>'Day30-TrainTest'!H20/SUM('Day30-TrainTest'!G20:H20)</f>
        <v>0.32521425349571492</v>
      </c>
    </row>
    <row r="3" spans="1:8" x14ac:dyDescent="0.35">
      <c r="A3" t="s">
        <v>57</v>
      </c>
      <c r="B3" s="50">
        <f>1-B2</f>
        <v>0.8024357239512856</v>
      </c>
      <c r="D3" t="s">
        <v>54</v>
      </c>
      <c r="E3" s="48">
        <f>1-E2</f>
        <v>0.31963470319634701</v>
      </c>
      <c r="G3" t="s">
        <v>63</v>
      </c>
      <c r="H3" s="52">
        <f>1-H2</f>
        <v>0.67478574650428502</v>
      </c>
    </row>
    <row r="4" spans="1:8" x14ac:dyDescent="0.35">
      <c r="B4" s="50"/>
      <c r="E4" s="48"/>
      <c r="F4" s="53" t="s">
        <v>64</v>
      </c>
    </row>
    <row r="6" spans="1:8" x14ac:dyDescent="0.35">
      <c r="A6" t="s">
        <v>52</v>
      </c>
      <c r="D6" t="s">
        <v>53</v>
      </c>
      <c r="G6" t="s">
        <v>58</v>
      </c>
    </row>
    <row r="7" spans="1:8" x14ac:dyDescent="0.35">
      <c r="A7" t="s">
        <v>65</v>
      </c>
      <c r="B7" s="49">
        <f>SUM('Day30-TrainTest'!H14:H15)</f>
        <v>0.32521425349571492</v>
      </c>
      <c r="D7" t="s">
        <v>55</v>
      </c>
      <c r="E7" s="47">
        <f>'Day30-TrainTest'!H15/SUM('Day30-TrainTest'!H14:H15)</f>
        <v>0.4133148404993065</v>
      </c>
      <c r="G7" t="s">
        <v>62</v>
      </c>
      <c r="H7" s="51">
        <f>'Day30-TrainTest'!H20/SUM('Day30-TrainTest'!H19:H20)</f>
        <v>0.19756427604871443</v>
      </c>
    </row>
    <row r="8" spans="1:8" x14ac:dyDescent="0.35">
      <c r="A8" t="s">
        <v>66</v>
      </c>
      <c r="B8" s="50">
        <f>1-B7</f>
        <v>0.67478574650428502</v>
      </c>
      <c r="D8" t="s">
        <v>54</v>
      </c>
      <c r="E8" s="48">
        <f>1-E7</f>
        <v>0.58668515950069344</v>
      </c>
      <c r="G8" t="s">
        <v>63</v>
      </c>
      <c r="H8" s="52">
        <f>1-H7</f>
        <v>0.8024357239512856</v>
      </c>
    </row>
    <row r="10" spans="1:8" x14ac:dyDescent="0.35">
      <c r="F10" s="53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Day30-TrainTest</vt:lpstr>
      <vt:lpstr>Data Filters</vt:lpstr>
      <vt:lpstr>Next Steps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Tchervenobrejki</dc:creator>
  <cp:lastModifiedBy>Victor Tchervenobrejki</cp:lastModifiedBy>
  <dcterms:created xsi:type="dcterms:W3CDTF">2015-06-05T18:17:20Z</dcterms:created>
  <dcterms:modified xsi:type="dcterms:W3CDTF">2023-07-15T21:17:42Z</dcterms:modified>
</cp:coreProperties>
</file>