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EC_ANcode\Synthesizer\"/>
    </mc:Choice>
  </mc:AlternateContent>
  <xr:revisionPtr revIDLastSave="0" documentId="13_ncr:1_{974FC015-7A8C-49A4-9C4E-E0C89D7E8E41}" xr6:coauthVersionLast="47" xr6:coauthVersionMax="47" xr10:uidLastSave="{00000000-0000-0000-0000-000000000000}"/>
  <bookViews>
    <workbookView xWindow="31476" yWindow="2688" windowWidth="20976" windowHeight="87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" l="1"/>
  <c r="R57" i="1"/>
  <c r="H55" i="1"/>
  <c r="R52" i="1"/>
  <c r="I52" i="1"/>
  <c r="H42" i="1"/>
  <c r="H56" i="1"/>
  <c r="H53" i="1"/>
  <c r="H52" i="1"/>
  <c r="K52" i="1"/>
  <c r="O59" i="1"/>
  <c r="O58" i="1"/>
  <c r="I58" i="1"/>
  <c r="O57" i="1"/>
  <c r="I57" i="1" s="1"/>
  <c r="O56" i="1"/>
  <c r="I56" i="1"/>
  <c r="O55" i="1"/>
  <c r="I55" i="1"/>
  <c r="O54" i="1"/>
  <c r="O53" i="1"/>
  <c r="I53" i="1"/>
  <c r="O52" i="1"/>
  <c r="F38" i="1"/>
  <c r="H41" i="1" s="1"/>
  <c r="R45" i="1"/>
  <c r="R44" i="1"/>
  <c r="R43" i="1"/>
  <c r="R42" i="1"/>
  <c r="R41" i="1"/>
  <c r="R40" i="1"/>
  <c r="R39" i="1"/>
  <c r="R38" i="1"/>
  <c r="L38" i="1"/>
  <c r="L45" i="1"/>
  <c r="L43" i="1"/>
  <c r="L42" i="1"/>
  <c r="L40" i="1"/>
  <c r="L39" i="1"/>
  <c r="H38" i="1"/>
  <c r="K25" i="1"/>
  <c r="H45" i="1"/>
  <c r="H40" i="1"/>
  <c r="G25" i="1"/>
  <c r="I45" i="1"/>
  <c r="I44" i="1"/>
  <c r="I43" i="1"/>
  <c r="I42" i="1"/>
  <c r="I41" i="1"/>
  <c r="I40" i="1"/>
  <c r="I39" i="1"/>
  <c r="I38" i="1"/>
  <c r="I46" i="1" s="1"/>
  <c r="F45" i="1"/>
  <c r="F44" i="1"/>
  <c r="F43" i="1"/>
  <c r="F42" i="1"/>
  <c r="F41" i="1"/>
  <c r="F40" i="1"/>
  <c r="F39" i="1"/>
  <c r="O45" i="1"/>
  <c r="O44" i="1"/>
  <c r="O43" i="1"/>
  <c r="O42" i="1"/>
  <c r="O41" i="1"/>
  <c r="O40" i="1"/>
  <c r="O39" i="1"/>
  <c r="O38" i="1"/>
  <c r="F25" i="1"/>
  <c r="R32" i="1"/>
  <c r="R31" i="1"/>
  <c r="F28" i="1"/>
  <c r="O25" i="1"/>
  <c r="R30" i="1"/>
  <c r="R29" i="1"/>
  <c r="R28" i="1"/>
  <c r="R27" i="1"/>
  <c r="R26" i="1"/>
  <c r="R25" i="1"/>
  <c r="H25" i="1"/>
  <c r="Q32" i="1"/>
  <c r="Q31" i="1"/>
  <c r="Q30" i="1"/>
  <c r="Q29" i="1"/>
  <c r="Q28" i="1"/>
  <c r="Q27" i="1"/>
  <c r="Q26" i="1"/>
  <c r="Q25" i="1"/>
  <c r="L32" i="1"/>
  <c r="L30" i="1"/>
  <c r="L29" i="1"/>
  <c r="L28" i="1"/>
  <c r="L27" i="1"/>
  <c r="L26" i="1"/>
  <c r="L25" i="1"/>
  <c r="H26" i="1"/>
  <c r="L20" i="1"/>
  <c r="G32" i="1"/>
  <c r="H32" i="1"/>
  <c r="H31" i="1"/>
  <c r="H30" i="1"/>
  <c r="H29" i="1"/>
  <c r="H28" i="1"/>
  <c r="H27" i="1"/>
  <c r="H14" i="1"/>
  <c r="G31" i="1"/>
  <c r="I33" i="1"/>
  <c r="G30" i="1" s="1"/>
  <c r="I32" i="1"/>
  <c r="I31" i="1"/>
  <c r="I30" i="1"/>
  <c r="I29" i="1"/>
  <c r="I28" i="1"/>
  <c r="I27" i="1"/>
  <c r="O30" i="1"/>
  <c r="F30" i="1" s="1"/>
  <c r="F15" i="1"/>
  <c r="H15" i="1" s="1"/>
  <c r="O32" i="1"/>
  <c r="F32" i="1" s="1"/>
  <c r="O31" i="1"/>
  <c r="F31" i="1" s="1"/>
  <c r="O29" i="1"/>
  <c r="F29" i="1" s="1"/>
  <c r="O28" i="1"/>
  <c r="O27" i="1"/>
  <c r="F27" i="1" s="1"/>
  <c r="O26" i="1"/>
  <c r="F26" i="1" s="1"/>
  <c r="I26" i="1" s="1"/>
  <c r="I25" i="1"/>
  <c r="F17" i="1"/>
  <c r="H17" i="1" s="1"/>
  <c r="F14" i="1"/>
  <c r="L16" i="1" s="1"/>
  <c r="O18" i="1"/>
  <c r="O17" i="1"/>
  <c r="O15" i="1"/>
  <c r="K20" i="1"/>
  <c r="K19" i="1"/>
  <c r="K18" i="1"/>
  <c r="K17" i="1"/>
  <c r="K16" i="1"/>
  <c r="F19" i="1"/>
  <c r="H19" i="1" s="1"/>
  <c r="F20" i="1"/>
  <c r="H20" i="1" s="1"/>
  <c r="F18" i="1"/>
  <c r="F16" i="1"/>
  <c r="I14" i="1"/>
  <c r="G20" i="1" s="1"/>
  <c r="I20" i="1"/>
  <c r="I19" i="1"/>
  <c r="I18" i="1"/>
  <c r="I17" i="1"/>
  <c r="I16" i="1"/>
  <c r="I15" i="1"/>
  <c r="K15" i="1" s="1"/>
  <c r="H58" i="1" l="1"/>
  <c r="I54" i="1"/>
  <c r="I60" i="1" s="1"/>
  <c r="I59" i="1"/>
  <c r="H57" i="1"/>
  <c r="H44" i="1"/>
  <c r="H43" i="1"/>
  <c r="L41" i="1"/>
  <c r="H39" i="1"/>
  <c r="G38" i="1"/>
  <c r="G39" i="1"/>
  <c r="Q45" i="1"/>
  <c r="Q41" i="1"/>
  <c r="Q40" i="1"/>
  <c r="G42" i="1"/>
  <c r="G40" i="1"/>
  <c r="G45" i="1"/>
  <c r="K38" i="1"/>
  <c r="Q43" i="1"/>
  <c r="G44" i="1"/>
  <c r="G43" i="1"/>
  <c r="Q39" i="1"/>
  <c r="Q38" i="1"/>
  <c r="G41" i="1"/>
  <c r="Q44" i="1"/>
  <c r="Q42" i="1"/>
  <c r="L44" i="1"/>
  <c r="G26" i="1"/>
  <c r="G27" i="1"/>
  <c r="G28" i="1"/>
  <c r="G29" i="1"/>
  <c r="L31" i="1"/>
  <c r="L18" i="1"/>
  <c r="L19" i="1"/>
  <c r="P14" i="1"/>
  <c r="P16" i="1"/>
  <c r="P17" i="1"/>
  <c r="P18" i="1"/>
  <c r="H16" i="1"/>
  <c r="P19" i="1"/>
  <c r="H18" i="1"/>
  <c r="P20" i="1"/>
  <c r="O19" i="1"/>
  <c r="O20" i="1"/>
  <c r="G14" i="1"/>
  <c r="G18" i="1"/>
  <c r="L17" i="1"/>
  <c r="G15" i="1"/>
  <c r="K14" i="1"/>
  <c r="G16" i="1"/>
  <c r="O14" i="1"/>
  <c r="G17" i="1"/>
  <c r="O16" i="1"/>
  <c r="G19" i="1"/>
  <c r="P15" i="1"/>
  <c r="L14" i="1"/>
  <c r="L15" i="1"/>
  <c r="G57" i="1" l="1"/>
  <c r="G54" i="1"/>
  <c r="G58" i="1"/>
  <c r="G53" i="1"/>
  <c r="G52" i="1"/>
  <c r="G59" i="1"/>
  <c r="G56" i="1"/>
  <c r="G55" i="1"/>
  <c r="Q52" i="1"/>
  <c r="Q58" i="1"/>
  <c r="Q59" i="1"/>
  <c r="Q53" i="1"/>
  <c r="Q54" i="1"/>
  <c r="Q55" i="1"/>
  <c r="Q56" i="1"/>
  <c r="Q57" i="1"/>
  <c r="R59" i="1"/>
  <c r="R54" i="1"/>
  <c r="L58" i="1"/>
  <c r="L53" i="1"/>
  <c r="L57" i="1"/>
  <c r="L52" i="1"/>
  <c r="L59" i="1"/>
  <c r="L54" i="1"/>
  <c r="R56" i="1"/>
  <c r="L56" i="1"/>
  <c r="R53" i="1"/>
  <c r="R55" i="1"/>
  <c r="L55" i="1"/>
  <c r="H54" i="1"/>
  <c r="H59" i="1"/>
</calcChain>
</file>

<file path=xl/sharedStrings.xml><?xml version="1.0" encoding="utf-8"?>
<sst xmlns="http://schemas.openxmlformats.org/spreadsheetml/2006/main" count="116" uniqueCount="28">
  <si>
    <t>Data bits</t>
    <phoneticPr fontId="1" type="noConversion"/>
  </si>
  <si>
    <t>Amin</t>
    <phoneticPr fontId="1" type="noConversion"/>
  </si>
  <si>
    <t>A_bits</t>
    <phoneticPr fontId="1" type="noConversion"/>
  </si>
  <si>
    <t>N_bits</t>
    <phoneticPr fontId="1" type="noConversion"/>
  </si>
  <si>
    <t>Parallel</t>
    <phoneticPr fontId="1" type="noConversion"/>
  </si>
  <si>
    <t>Sequential</t>
    <phoneticPr fontId="1" type="noConversion"/>
  </si>
  <si>
    <t>Trade-off</t>
    <phoneticPr fontId="1" type="noConversion"/>
  </si>
  <si>
    <t>Parallel time</t>
    <phoneticPr fontId="1" type="noConversion"/>
  </si>
  <si>
    <t>Sequential Area</t>
    <phoneticPr fontId="1" type="noConversion"/>
  </si>
  <si>
    <t>C</t>
    <phoneticPr fontId="1" type="noConversion"/>
  </si>
  <si>
    <t>Time Normalization</t>
    <phoneticPr fontId="1" type="noConversion"/>
  </si>
  <si>
    <t>Area Normaliztion</t>
    <phoneticPr fontId="1" type="noConversion"/>
  </si>
  <si>
    <t>Area Normalization</t>
    <phoneticPr fontId="1" type="noConversion"/>
  </si>
  <si>
    <t>Sequential Time (s)</t>
    <phoneticPr fontId="1" type="noConversion"/>
  </si>
  <si>
    <t>Trade-off Time (s)</t>
    <phoneticPr fontId="1" type="noConversion"/>
  </si>
  <si>
    <t>Parallel Area (um2)</t>
    <phoneticPr fontId="1" type="noConversion"/>
  </si>
  <si>
    <t>Trade-off Area (um2)</t>
    <phoneticPr fontId="1" type="noConversion"/>
  </si>
  <si>
    <t>2025/2/13: Min-Max 歸一化</t>
    <phoneticPr fontId="1" type="noConversion"/>
  </si>
  <si>
    <t>2025/4/8: Trade-off l-LUT and r-LUT</t>
    <phoneticPr fontId="1" type="noConversion"/>
  </si>
  <si>
    <t>l-LUT</t>
    <phoneticPr fontId="1" type="noConversion"/>
  </si>
  <si>
    <t xml:space="preserve">r-LUT </t>
    <phoneticPr fontId="1" type="noConversion"/>
  </si>
  <si>
    <t>Total Area</t>
    <phoneticPr fontId="1" type="noConversion"/>
  </si>
  <si>
    <t xml:space="preserve">DEC_LUT is by locations, not AWE </t>
    <phoneticPr fontId="1" type="noConversion"/>
  </si>
  <si>
    <t>Time (s)</t>
    <phoneticPr fontId="1" type="noConversion"/>
  </si>
  <si>
    <t>Time cost: 更正所有可更正錯誤的時間成本</t>
    <phoneticPr fontId="1" type="noConversion"/>
  </si>
  <si>
    <t>2025/5/28: Trade-off l-LUT and r-LUT</t>
    <phoneticPr fontId="1" type="noConversion"/>
  </si>
  <si>
    <t>使用Vivado HLx 合成LUT IP 去評估時間</t>
    <phoneticPr fontId="1" type="noConversion"/>
  </si>
  <si>
    <t>Parallel: 用Vivado HLX合成DEC_locations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</si>
</sst>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/>
    <xf numFmtId="0" fontId="0" fillId="2" borderId="0" xfId="0" applyFill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A37" zoomScale="115" zoomScaleNormal="115" workbookViewId="0">
      <selection activeCell="O47" sqref="O47"/>
    </sheetView>
  </sheetViews>
  <sheetFormatPr defaultRowHeight="14.5" x14ac:dyDescent="0.3"/>
  <cols>
    <col min="1" max="1" width="9.796875" bestFit="1" customWidth="1"/>
    <col min="5" max="5" width="9.3984375" bestFit="1" customWidth="1"/>
    <col min="6" max="6" width="13.19921875" bestFit="1" customWidth="1"/>
    <col min="8" max="9" width="13.19921875" bestFit="1" customWidth="1"/>
  </cols>
  <sheetData>
    <row r="1" spans="1:16" x14ac:dyDescent="0.3">
      <c r="A1" s="2">
        <v>45700</v>
      </c>
      <c r="E1" s="10" t="s">
        <v>4</v>
      </c>
      <c r="F1" s="10"/>
      <c r="G1" s="10" t="s">
        <v>5</v>
      </c>
      <c r="H1" s="10"/>
      <c r="I1" s="10"/>
      <c r="J1" s="10" t="s">
        <v>6</v>
      </c>
      <c r="K1" s="10"/>
      <c r="L1" s="10"/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7</v>
      </c>
      <c r="G2" t="s">
        <v>8</v>
      </c>
      <c r="H2" t="s">
        <v>13</v>
      </c>
      <c r="I2" t="s">
        <v>10</v>
      </c>
      <c r="J2" t="s">
        <v>16</v>
      </c>
      <c r="K2" t="s">
        <v>14</v>
      </c>
      <c r="L2" t="s">
        <v>10</v>
      </c>
    </row>
    <row r="3" spans="1:16" x14ac:dyDescent="0.3">
      <c r="A3">
        <v>4</v>
      </c>
      <c r="B3">
        <v>665</v>
      </c>
      <c r="C3">
        <v>10</v>
      </c>
      <c r="D3">
        <v>14</v>
      </c>
      <c r="E3">
        <v>17742.614333000001</v>
      </c>
      <c r="G3" s="1" t="s">
        <v>9</v>
      </c>
      <c r="H3">
        <v>4.0738868434526702E-3</v>
      </c>
      <c r="I3">
        <v>14860</v>
      </c>
      <c r="J3">
        <v>10699.315117</v>
      </c>
      <c r="K3">
        <v>4.7962482158954298E-4</v>
      </c>
      <c r="L3">
        <v>1752</v>
      </c>
    </row>
    <row r="4" spans="1:16" x14ac:dyDescent="0.3">
      <c r="A4">
        <v>8</v>
      </c>
      <c r="B4">
        <v>1939</v>
      </c>
      <c r="C4">
        <v>11</v>
      </c>
      <c r="D4">
        <v>19</v>
      </c>
      <c r="E4">
        <v>34210.310212999997</v>
      </c>
      <c r="G4" s="1" t="s">
        <v>9</v>
      </c>
      <c r="H4">
        <v>8.2575978676965606E-3</v>
      </c>
      <c r="I4">
        <v>30158</v>
      </c>
      <c r="J4">
        <v>18339.451015999999</v>
      </c>
      <c r="K4">
        <v>6.63412941826714E-4</v>
      </c>
      <c r="L4">
        <v>2410</v>
      </c>
    </row>
    <row r="5" spans="1:16" x14ac:dyDescent="0.3">
      <c r="A5">
        <v>12</v>
      </c>
      <c r="B5">
        <v>3349</v>
      </c>
      <c r="C5">
        <v>12</v>
      </c>
      <c r="D5">
        <v>24</v>
      </c>
      <c r="E5">
        <v>54434.015653000002</v>
      </c>
      <c r="G5" s="1" t="s">
        <v>9</v>
      </c>
      <c r="H5">
        <v>1.4124032692271599E-2</v>
      </c>
      <c r="I5">
        <v>51553</v>
      </c>
      <c r="J5">
        <v>28513.799654999999</v>
      </c>
      <c r="K5">
        <v>8.0684475276781101E-4</v>
      </c>
      <c r="L5">
        <v>2957</v>
      </c>
    </row>
    <row r="6" spans="1:16" x14ac:dyDescent="0.3">
      <c r="A6">
        <v>16</v>
      </c>
      <c r="B6">
        <v>4547</v>
      </c>
      <c r="C6">
        <v>13</v>
      </c>
      <c r="D6">
        <v>29</v>
      </c>
      <c r="E6">
        <v>76838.831621999998</v>
      </c>
      <c r="G6" s="1" t="s">
        <v>9</v>
      </c>
      <c r="H6">
        <v>2.0030766194709899E-2</v>
      </c>
      <c r="I6">
        <v>73130</v>
      </c>
      <c r="J6">
        <v>34779.023588999997</v>
      </c>
      <c r="K6">
        <v>1.0167786053248799E-3</v>
      </c>
      <c r="L6">
        <v>3724</v>
      </c>
    </row>
    <row r="7" spans="1:16" x14ac:dyDescent="0.3">
      <c r="A7">
        <v>20</v>
      </c>
      <c r="B7">
        <v>6311</v>
      </c>
      <c r="C7">
        <v>13</v>
      </c>
      <c r="D7">
        <v>33</v>
      </c>
      <c r="E7">
        <v>95568.882706000004</v>
      </c>
      <c r="G7" s="1" t="s">
        <v>9</v>
      </c>
      <c r="H7">
        <v>2.65959907925849E-2</v>
      </c>
      <c r="I7">
        <v>97117</v>
      </c>
      <c r="J7">
        <v>40531.780282</v>
      </c>
      <c r="K7">
        <v>1.1603720486164E-3</v>
      </c>
      <c r="L7">
        <v>4235</v>
      </c>
    </row>
    <row r="8" spans="1:16" x14ac:dyDescent="0.3">
      <c r="A8">
        <v>24</v>
      </c>
      <c r="B8">
        <v>13837</v>
      </c>
      <c r="C8">
        <v>14</v>
      </c>
      <c r="D8">
        <v>38</v>
      </c>
      <c r="E8">
        <v>121429.727369</v>
      </c>
      <c r="G8" s="1" t="s">
        <v>9</v>
      </c>
      <c r="H8">
        <v>3.5206554407276901E-2</v>
      </c>
      <c r="I8">
        <v>128553</v>
      </c>
      <c r="J8">
        <v>51121.727333000003</v>
      </c>
      <c r="K8">
        <v>1.2741153304641299E-3</v>
      </c>
      <c r="L8">
        <v>4637</v>
      </c>
    </row>
    <row r="9" spans="1:16" x14ac:dyDescent="0.3">
      <c r="A9">
        <v>28</v>
      </c>
      <c r="B9">
        <v>17619</v>
      </c>
      <c r="C9">
        <v>15</v>
      </c>
      <c r="D9">
        <v>43</v>
      </c>
      <c r="E9">
        <v>165939.378505</v>
      </c>
      <c r="G9" s="1" t="s">
        <v>9</v>
      </c>
      <c r="H9">
        <v>4.5453361854682801E-2</v>
      </c>
      <c r="I9">
        <v>165939</v>
      </c>
      <c r="J9">
        <v>63374.068039999998</v>
      </c>
      <c r="K9">
        <v>1.4021311487470299E-3</v>
      </c>
      <c r="L9">
        <v>5111</v>
      </c>
    </row>
    <row r="12" spans="1:16" x14ac:dyDescent="0.3">
      <c r="A12" s="2" t="s">
        <v>17</v>
      </c>
      <c r="E12" s="10" t="s">
        <v>4</v>
      </c>
      <c r="F12" s="10"/>
      <c r="G12" s="10"/>
      <c r="H12" s="10"/>
      <c r="I12" s="10" t="s">
        <v>5</v>
      </c>
      <c r="J12" s="10"/>
      <c r="K12" s="10"/>
      <c r="L12" s="10"/>
      <c r="M12" s="10" t="s">
        <v>6</v>
      </c>
      <c r="N12" s="10"/>
      <c r="O12" s="10"/>
      <c r="P12" s="10"/>
    </row>
    <row r="13" spans="1:16" x14ac:dyDescent="0.3">
      <c r="A13" t="s">
        <v>0</v>
      </c>
      <c r="B13" t="s">
        <v>1</v>
      </c>
      <c r="C13" t="s">
        <v>2</v>
      </c>
      <c r="D13" t="s">
        <v>3</v>
      </c>
      <c r="E13" t="s">
        <v>15</v>
      </c>
      <c r="F13" s="4" t="s">
        <v>7</v>
      </c>
      <c r="G13" s="6" t="s">
        <v>11</v>
      </c>
      <c r="H13" s="7" t="s">
        <v>10</v>
      </c>
      <c r="I13" s="4" t="s">
        <v>8</v>
      </c>
      <c r="J13" s="5" t="s">
        <v>13</v>
      </c>
      <c r="K13" s="6" t="s">
        <v>12</v>
      </c>
      <c r="L13" s="7" t="s">
        <v>10</v>
      </c>
      <c r="M13" t="s">
        <v>16</v>
      </c>
      <c r="N13" s="5" t="s">
        <v>14</v>
      </c>
      <c r="O13" s="6" t="s">
        <v>12</v>
      </c>
      <c r="P13" s="7" t="s">
        <v>10</v>
      </c>
    </row>
    <row r="14" spans="1:16" x14ac:dyDescent="0.3">
      <c r="A14">
        <v>4</v>
      </c>
      <c r="B14">
        <v>665</v>
      </c>
      <c r="C14">
        <v>10</v>
      </c>
      <c r="D14">
        <v>14</v>
      </c>
      <c r="E14">
        <v>17742.614333000001</v>
      </c>
      <c r="F14" s="4">
        <f t="shared" ref="F14:F20" si="0">(M14*N14)/E14</f>
        <v>2.8922778840866239E-4</v>
      </c>
      <c r="G14" s="6">
        <f>(E14-I14)/(E20-I14)</f>
        <v>0.10009105356448565</v>
      </c>
      <c r="H14" s="7">
        <f>(F14-F14)/(J20-F14)</f>
        <v>0</v>
      </c>
      <c r="I14" s="3">
        <f t="shared" ref="I14:I20" si="1">(M14*N14)/J14</f>
        <v>1259.6464509977113</v>
      </c>
      <c r="J14" s="5">
        <v>4.0738868434526702E-3</v>
      </c>
      <c r="K14" s="6">
        <f>(I14-I14)/(E20-I14)</f>
        <v>0</v>
      </c>
      <c r="L14" s="7">
        <f>(J14-F14)/(J20-F14)</f>
        <v>8.3797888153692365E-2</v>
      </c>
      <c r="M14">
        <v>10699.315117</v>
      </c>
      <c r="N14" s="5">
        <v>4.7962482158954298E-4</v>
      </c>
      <c r="O14" s="6">
        <f>(M14-I14)/(E20-I14)</f>
        <v>5.7321374939490452E-2</v>
      </c>
      <c r="P14" s="7">
        <f>(N14-F14)/(J20-F14)</f>
        <v>4.2156688513387804E-3</v>
      </c>
    </row>
    <row r="15" spans="1:16" x14ac:dyDescent="0.3">
      <c r="A15">
        <v>8</v>
      </c>
      <c r="B15">
        <v>1939</v>
      </c>
      <c r="C15">
        <v>11</v>
      </c>
      <c r="D15">
        <v>19</v>
      </c>
      <c r="E15">
        <v>34210.310212999997</v>
      </c>
      <c r="F15" s="4">
        <f t="shared" si="0"/>
        <v>3.5564217553888571E-4</v>
      </c>
      <c r="G15" s="6">
        <f>(E15-I14)/(E20-I14)</f>
        <v>0.20008936953575443</v>
      </c>
      <c r="H15" s="7">
        <f>(F15-F14)/(J20-F14)</f>
        <v>1.4705116903772897E-3</v>
      </c>
      <c r="I15" s="3">
        <f t="shared" si="1"/>
        <v>1473.3860070380654</v>
      </c>
      <c r="J15" s="5">
        <v>8.2575978676965606E-3</v>
      </c>
      <c r="K15" s="6">
        <f>(I15-I14)/(E20-I14)</f>
        <v>1.2979105162149759E-3</v>
      </c>
      <c r="L15" s="7">
        <f>(J15-F14)/(J20-F14)</f>
        <v>0.1764313706888537</v>
      </c>
      <c r="M15">
        <v>18339.451015999999</v>
      </c>
      <c r="N15" s="5">
        <v>6.63412941826714E-4</v>
      </c>
      <c r="O15" s="6">
        <f>(M15-I14)/(E20-I14)</f>
        <v>0.10371528027141448</v>
      </c>
      <c r="P15" s="7">
        <f>(N15-F14)/(J20-F14)</f>
        <v>8.2850067017552001E-3</v>
      </c>
    </row>
    <row r="16" spans="1:16" x14ac:dyDescent="0.3">
      <c r="A16">
        <v>12</v>
      </c>
      <c r="B16">
        <v>3349</v>
      </c>
      <c r="C16">
        <v>12</v>
      </c>
      <c r="D16">
        <v>24</v>
      </c>
      <c r="E16">
        <v>54434.015653000002</v>
      </c>
      <c r="F16" s="4">
        <f t="shared" si="0"/>
        <v>4.2264399120885794E-4</v>
      </c>
      <c r="G16" s="6">
        <f>(E16-I14)/(E20-I14)</f>
        <v>0.32289565047728636</v>
      </c>
      <c r="H16" s="7">
        <f>(F16-F14)/(J20-F14)</f>
        <v>2.9540299079889314E-3</v>
      </c>
      <c r="I16" s="3">
        <f t="shared" si="1"/>
        <v>1628.8697523121655</v>
      </c>
      <c r="J16" s="5">
        <v>1.4124032692271599E-2</v>
      </c>
      <c r="K16" s="6">
        <f>(I16-I14)/(E20-I14)</f>
        <v>2.2420688733776738E-3</v>
      </c>
      <c r="L16" s="7">
        <f>(J16-F14)/(J20-F14)</f>
        <v>0.30632281986324933</v>
      </c>
      <c r="M16">
        <v>28513.799654999999</v>
      </c>
      <c r="N16" s="5">
        <v>8.0684475276781101E-4</v>
      </c>
      <c r="O16" s="6">
        <f>(M16-I14)/(E20-I14)</f>
        <v>0.16549792050344739</v>
      </c>
      <c r="P16" s="7">
        <f>(N16-F14)/(J20-F14)</f>
        <v>1.1460796826074295E-2</v>
      </c>
    </row>
    <row r="17" spans="1:18" x14ac:dyDescent="0.3">
      <c r="A17">
        <v>16</v>
      </c>
      <c r="B17">
        <v>4547</v>
      </c>
      <c r="C17">
        <v>13</v>
      </c>
      <c r="D17">
        <v>29</v>
      </c>
      <c r="E17">
        <v>76838.831621999998</v>
      </c>
      <c r="F17" s="4">
        <f t="shared" si="0"/>
        <v>4.6021739728353356E-4</v>
      </c>
      <c r="G17" s="6">
        <f>(E17-I14)/(E20-I14)</f>
        <v>0.45894649103642049</v>
      </c>
      <c r="H17" s="7">
        <f>(F17-F14)/(J20-F14)</f>
        <v>3.7859600855838379E-3</v>
      </c>
      <c r="I17" s="3">
        <f t="shared" si="1"/>
        <v>1765.4126035739823</v>
      </c>
      <c r="J17" s="5">
        <v>2.0030766194709899E-2</v>
      </c>
      <c r="K17" s="6">
        <f>(I17-I14)/(E20-I14)</f>
        <v>3.0712106843264631E-3</v>
      </c>
      <c r="L17" s="7">
        <f>(J17-F14)/(J20-F14)</f>
        <v>0.43710654071950938</v>
      </c>
      <c r="M17">
        <v>34779.023588999997</v>
      </c>
      <c r="N17" s="5">
        <v>1.0167786053248799E-3</v>
      </c>
      <c r="O17" s="6">
        <f>(M17-I14)/(E20-I14)</f>
        <v>0.20354282047902841</v>
      </c>
      <c r="P17" s="7">
        <f>(N17-F14)/(J20-F14)</f>
        <v>1.6109039439317154E-2</v>
      </c>
    </row>
    <row r="18" spans="1:18" x14ac:dyDescent="0.3">
      <c r="A18">
        <v>20</v>
      </c>
      <c r="B18">
        <v>6311</v>
      </c>
      <c r="C18">
        <v>13</v>
      </c>
      <c r="D18">
        <v>33</v>
      </c>
      <c r="E18">
        <v>95568.882706000004</v>
      </c>
      <c r="F18" s="4">
        <f t="shared" si="0"/>
        <v>4.9212613549725411E-4</v>
      </c>
      <c r="G18" s="6">
        <f>(E18-I14)/(E20-I14)</f>
        <v>0.57268271619531241</v>
      </c>
      <c r="H18" s="7">
        <f>(F18-F14)/(J20-F14)</f>
        <v>4.492466229748973E-3</v>
      </c>
      <c r="I18" s="3">
        <f t="shared" si="1"/>
        <v>1768.3847647069758</v>
      </c>
      <c r="J18" s="5">
        <v>2.65959907925849E-2</v>
      </c>
      <c r="K18" s="6">
        <f>(I18-I14)/(E20-I14)</f>
        <v>3.0892588138438158E-3</v>
      </c>
      <c r="L18" s="7">
        <f>(J18-F14)/(J20-F14)</f>
        <v>0.58247021775228824</v>
      </c>
      <c r="M18">
        <v>40531.780282</v>
      </c>
      <c r="N18" s="5">
        <v>1.1603720486164E-3</v>
      </c>
      <c r="O18" s="6">
        <f>(M18-I14)/(E20-I14)</f>
        <v>0.2384758181299691</v>
      </c>
      <c r="P18" s="7">
        <f>(N18-F14)/(J20-F14)</f>
        <v>1.9288408340330736E-2</v>
      </c>
    </row>
    <row r="19" spans="1:18" x14ac:dyDescent="0.3">
      <c r="A19">
        <v>24</v>
      </c>
      <c r="B19">
        <v>13837</v>
      </c>
      <c r="C19">
        <v>14</v>
      </c>
      <c r="D19">
        <v>38</v>
      </c>
      <c r="E19">
        <v>121429.727369</v>
      </c>
      <c r="F19" s="4">
        <f t="shared" si="0"/>
        <v>5.3640058267487192E-4</v>
      </c>
      <c r="G19" s="6">
        <f>(E19-I14)/(E20-I14)</f>
        <v>0.72971992010890419</v>
      </c>
      <c r="H19" s="7">
        <f>(F19-F14)/(J20-F14)</f>
        <v>5.4727672604883018E-3</v>
      </c>
      <c r="I19" s="3">
        <f t="shared" si="1"/>
        <v>1850.0809753004282</v>
      </c>
      <c r="J19" s="5">
        <v>3.5206554407276901E-2</v>
      </c>
      <c r="K19" s="6">
        <f>(I19-I14)/(E20-I14)</f>
        <v>3.5853502852986169E-3</v>
      </c>
      <c r="L19" s="7">
        <f>(J19-F14)/(J20-F14)</f>
        <v>0.7731206927964196</v>
      </c>
      <c r="M19">
        <v>51121.727333000003</v>
      </c>
      <c r="N19" s="5">
        <v>1.2741153304641299E-3</v>
      </c>
      <c r="O19" s="6">
        <f>(M19-I14)/(E20-I14)</f>
        <v>0.3027821351181903</v>
      </c>
      <c r="P19" s="7">
        <f>(N19-F14)/(J20-F14)</f>
        <v>2.1806850998410315E-2</v>
      </c>
    </row>
    <row r="20" spans="1:18" x14ac:dyDescent="0.3">
      <c r="A20">
        <v>28</v>
      </c>
      <c r="B20">
        <v>17619</v>
      </c>
      <c r="C20">
        <v>15</v>
      </c>
      <c r="D20">
        <v>43</v>
      </c>
      <c r="E20">
        <v>165939.378505</v>
      </c>
      <c r="F20" s="4">
        <f t="shared" si="0"/>
        <v>5.3548925892246961E-4</v>
      </c>
      <c r="G20" s="6">
        <f>(E20-I14)/(E20-I14)</f>
        <v>1</v>
      </c>
      <c r="H20" s="7">
        <f>(F20-F14)/(J20-F14)</f>
        <v>5.4525892194111714E-3</v>
      </c>
      <c r="I20" s="3">
        <f t="shared" si="1"/>
        <v>1954.9435112365186</v>
      </c>
      <c r="J20" s="5">
        <v>4.5453361854682801E-2</v>
      </c>
      <c r="K20" s="6">
        <f>(I20-I14)/(E20-I14)</f>
        <v>4.2221167812612377E-3</v>
      </c>
      <c r="L20" s="7">
        <f>(J20-F14)/(J20-F14)</f>
        <v>1</v>
      </c>
      <c r="M20">
        <v>63374.068039999998</v>
      </c>
      <c r="N20" s="5">
        <v>1.4021311487470299E-3</v>
      </c>
      <c r="O20" s="6">
        <f>(M20-I14)/(E20-I14)</f>
        <v>0.37718315917974371</v>
      </c>
      <c r="P20" s="7">
        <f>(N20-F14)/(J20-F14)</f>
        <v>2.4641308492824993E-2</v>
      </c>
    </row>
    <row r="22" spans="1:18" x14ac:dyDescent="0.3">
      <c r="A22" s="11" t="s">
        <v>18</v>
      </c>
      <c r="B22" s="11"/>
      <c r="C22" s="11"/>
      <c r="D22" s="11"/>
      <c r="E22" t="s">
        <v>24</v>
      </c>
    </row>
    <row r="23" spans="1:18" x14ac:dyDescent="0.3">
      <c r="A23" s="10" t="s">
        <v>22</v>
      </c>
      <c r="B23" s="10"/>
      <c r="C23" s="10"/>
      <c r="D23" s="10"/>
      <c r="E23" s="10" t="s">
        <v>4</v>
      </c>
      <c r="F23" s="10"/>
      <c r="G23" s="10"/>
      <c r="H23" s="10"/>
      <c r="I23" s="10" t="s">
        <v>5</v>
      </c>
      <c r="J23" s="10"/>
      <c r="K23" s="10"/>
      <c r="L23" s="10"/>
      <c r="M23" s="10" t="s">
        <v>6</v>
      </c>
      <c r="N23" s="10"/>
      <c r="O23" s="10"/>
      <c r="P23" s="10"/>
      <c r="Q23" s="10"/>
      <c r="R23" s="10"/>
    </row>
    <row r="24" spans="1:18" x14ac:dyDescent="0.3">
      <c r="A24" t="s">
        <v>0</v>
      </c>
      <c r="B24" t="s">
        <v>1</v>
      </c>
      <c r="C24" t="s">
        <v>2</v>
      </c>
      <c r="D24" t="s">
        <v>3</v>
      </c>
      <c r="E24" t="s">
        <v>15</v>
      </c>
      <c r="F24" s="4" t="s">
        <v>7</v>
      </c>
      <c r="G24" s="6" t="s">
        <v>11</v>
      </c>
      <c r="H24" s="7" t="s">
        <v>10</v>
      </c>
      <c r="I24" s="4" t="s">
        <v>8</v>
      </c>
      <c r="J24" s="9" t="s">
        <v>13</v>
      </c>
      <c r="K24" s="6" t="s">
        <v>12</v>
      </c>
      <c r="L24" s="7" t="s">
        <v>10</v>
      </c>
      <c r="M24" t="s">
        <v>19</v>
      </c>
      <c r="N24" s="8" t="s">
        <v>20</v>
      </c>
      <c r="O24" s="8" t="s">
        <v>21</v>
      </c>
      <c r="P24" s="9" t="s">
        <v>23</v>
      </c>
      <c r="Q24" s="6" t="s">
        <v>12</v>
      </c>
      <c r="R24" s="7" t="s">
        <v>10</v>
      </c>
    </row>
    <row r="25" spans="1:18" x14ac:dyDescent="0.3">
      <c r="A25">
        <v>4</v>
      </c>
      <c r="B25">
        <v>665</v>
      </c>
      <c r="C25">
        <v>10</v>
      </c>
      <c r="D25">
        <v>14</v>
      </c>
      <c r="E25">
        <v>8477.5824140000004</v>
      </c>
      <c r="F25" s="4">
        <f>(O25*P25)/E25</f>
        <v>1.8478947252483294E-2</v>
      </c>
      <c r="G25" s="6">
        <f>(E25-I33)/(E32-I33)</f>
        <v>7.9876892717745257E-2</v>
      </c>
      <c r="H25" s="7">
        <f>(F25-F25)/(J32-F25)</f>
        <v>0</v>
      </c>
      <c r="I25" s="3">
        <f t="shared" ref="I25:I32" si="2">(F25/J25)*E25</f>
        <v>100.63002534551633</v>
      </c>
      <c r="J25" s="9">
        <v>1.5567599999999999</v>
      </c>
      <c r="K25" s="6">
        <f>(I33-I33)/(E32-I33)</f>
        <v>0</v>
      </c>
      <c r="L25" s="7">
        <f>(J25-F25)/(J32-F25)</f>
        <v>7.842598282897139E-3</v>
      </c>
      <c r="M25">
        <v>974.93759799999998</v>
      </c>
      <c r="N25" s="8">
        <v>1387.4112009999999</v>
      </c>
      <c r="O25" s="8">
        <f xml:space="preserve"> M25+N25</f>
        <v>2362.3487989999999</v>
      </c>
      <c r="P25" s="9">
        <v>6.6313999999999998E-2</v>
      </c>
      <c r="Q25" s="6">
        <f>(O25-I33)/(E32-I33)</f>
        <v>2.1805397549067147E-2</v>
      </c>
      <c r="R25" s="7">
        <f>(P25-F25)/(J32-F25)</f>
        <v>2.4387682723512257E-4</v>
      </c>
    </row>
    <row r="26" spans="1:18" x14ac:dyDescent="0.3">
      <c r="A26">
        <v>8</v>
      </c>
      <c r="B26">
        <v>1939</v>
      </c>
      <c r="C26">
        <v>11</v>
      </c>
      <c r="D26">
        <v>19</v>
      </c>
      <c r="E26">
        <v>17536.377617999999</v>
      </c>
      <c r="F26" s="4">
        <f t="shared" ref="F25:F32" si="3">(O26*P26)/E26</f>
        <v>2.2624934040174075E-2</v>
      </c>
      <c r="G26" s="6">
        <f>(E26-I33)/(E32-I33)</f>
        <v>0.16590104404906447</v>
      </c>
      <c r="H26" s="7">
        <f>(F26-F25)/(J32-F25)</f>
        <v>2.1137430513092848E-5</v>
      </c>
      <c r="I26" s="3">
        <f t="shared" si="2"/>
        <v>74.765084318290462</v>
      </c>
      <c r="J26" s="9">
        <v>5.3067469999999997</v>
      </c>
      <c r="K26" s="6">
        <v>0</v>
      </c>
      <c r="L26" s="7">
        <f>(J26-F25)/(J32-F25)</f>
        <v>2.6961108229150568E-2</v>
      </c>
      <c r="M26">
        <v>1496.7792039999999</v>
      </c>
      <c r="N26" s="8">
        <v>2009.2463949999999</v>
      </c>
      <c r="O26" s="8">
        <f t="shared" ref="O26:O32" si="4">M26+N26</f>
        <v>3506.0255989999996</v>
      </c>
      <c r="P26" s="9">
        <v>0.113165</v>
      </c>
      <c r="Q26" s="6">
        <f>(O26-I33)/(E32-I33)</f>
        <v>3.2665983742016576E-2</v>
      </c>
      <c r="R26" s="7">
        <f>(P26-F26)/(J32-F25)</f>
        <v>4.615992406340005E-4</v>
      </c>
    </row>
    <row r="27" spans="1:18" x14ac:dyDescent="0.3">
      <c r="A27">
        <v>12</v>
      </c>
      <c r="B27">
        <v>3349</v>
      </c>
      <c r="C27">
        <v>12</v>
      </c>
      <c r="D27">
        <v>24</v>
      </c>
      <c r="E27">
        <v>26604.547196</v>
      </c>
      <c r="F27" s="4">
        <f t="shared" si="3"/>
        <v>3.6087474778526391E-2</v>
      </c>
      <c r="G27" s="6">
        <f>(E27-I33)/(E32-I33)</f>
        <v>0.25201421633178533</v>
      </c>
      <c r="H27" s="7">
        <f>(F27-F25)/(J32-F25)</f>
        <v>8.9773326853008359E-5</v>
      </c>
      <c r="I27" s="3">
        <f t="shared" si="2"/>
        <v>67.502654215230464</v>
      </c>
      <c r="J27" s="9">
        <v>14.22301</v>
      </c>
      <c r="K27" s="6">
        <v>0</v>
      </c>
      <c r="L27" s="7">
        <f>(J27-F25)/(J32-F25)</f>
        <v>7.2418775908774921E-2</v>
      </c>
      <c r="M27">
        <v>1853.006404</v>
      </c>
      <c r="N27" s="8">
        <v>2371.723199</v>
      </c>
      <c r="O27" s="8">
        <f t="shared" si="4"/>
        <v>4224.7296029999998</v>
      </c>
      <c r="P27" s="9">
        <v>0.22725500000000001</v>
      </c>
      <c r="Q27" s="6">
        <f>(O27-I33)/(E32-I33)</f>
        <v>3.9490942316554305E-2</v>
      </c>
      <c r="R27" s="7">
        <f>(P27-F27)/(J32-F25)</f>
        <v>9.7462690733258464E-4</v>
      </c>
    </row>
    <row r="28" spans="1:18" x14ac:dyDescent="0.3">
      <c r="A28">
        <v>16</v>
      </c>
      <c r="B28">
        <v>4547</v>
      </c>
      <c r="C28">
        <v>13</v>
      </c>
      <c r="D28">
        <v>29</v>
      </c>
      <c r="E28">
        <v>40141.180849999997</v>
      </c>
      <c r="F28" s="4">
        <f>(O28*P28)/E28</f>
        <v>4.6702861551902355E-2</v>
      </c>
      <c r="G28" s="6">
        <f>(E28-I33)/(E32-I33)</f>
        <v>0.38056082719391604</v>
      </c>
      <c r="H28" s="7">
        <f>(F28-F25)/(J32-F25)</f>
        <v>1.4389361516603863E-4</v>
      </c>
      <c r="I28" s="3">
        <f t="shared" si="2"/>
        <v>58.896101079296173</v>
      </c>
      <c r="J28" s="9">
        <v>31.830766000000001</v>
      </c>
      <c r="K28" s="6">
        <v>0</v>
      </c>
      <c r="L28" s="7">
        <f>(J28-F25)/(J32-F25)</f>
        <v>0.16218816930059296</v>
      </c>
      <c r="M28">
        <v>2237.3568049999999</v>
      </c>
      <c r="N28" s="8">
        <v>2699.8271970000001</v>
      </c>
      <c r="O28" s="8">
        <f t="shared" si="4"/>
        <v>4937.184002</v>
      </c>
      <c r="P28" s="9">
        <v>0.37971199999999999</v>
      </c>
      <c r="Q28" s="6">
        <f>(O28-I33)/(E32-I33)</f>
        <v>4.6256553378075785E-2</v>
      </c>
      <c r="R28" s="7">
        <f>(P28-F25)/(J32-F25)</f>
        <v>1.841669774286921E-3</v>
      </c>
    </row>
    <row r="29" spans="1:18" x14ac:dyDescent="0.3">
      <c r="A29">
        <v>20</v>
      </c>
      <c r="B29">
        <v>6311</v>
      </c>
      <c r="C29">
        <v>13</v>
      </c>
      <c r="D29">
        <v>33</v>
      </c>
      <c r="E29">
        <v>52190.409679999997</v>
      </c>
      <c r="F29" s="4">
        <f t="shared" si="3"/>
        <v>6.1748352315141176E-2</v>
      </c>
      <c r="G29" s="6">
        <f>(E29-I33)/(E32-I33)</f>
        <v>0.49498274103075024</v>
      </c>
      <c r="H29" s="7">
        <f>(F29-F25)/(J32-F25)</f>
        <v>2.2059984502850096E-4</v>
      </c>
      <c r="I29" s="3">
        <f t="shared" si="2"/>
        <v>59.772674970001546</v>
      </c>
      <c r="J29" s="9">
        <v>53.915469000000002</v>
      </c>
      <c r="K29" s="6">
        <v>0</v>
      </c>
      <c r="L29" s="7">
        <f>(J29-F26)/(J32-F25)</f>
        <v>0.27476118592062804</v>
      </c>
      <c r="M29">
        <v>2665.454401</v>
      </c>
      <c r="N29" s="8">
        <v>3218.5439929999998</v>
      </c>
      <c r="O29" s="8">
        <f t="shared" si="4"/>
        <v>5883.9983940000002</v>
      </c>
      <c r="P29" s="9">
        <v>0.54770099999999999</v>
      </c>
      <c r="Q29" s="6">
        <f>(O29-I33)/(E32-I33)</f>
        <v>5.524769433069545E-2</v>
      </c>
      <c r="R29" s="7">
        <f>(P29-F25)/(J32-F25)</f>
        <v>2.6981259079644957E-3</v>
      </c>
    </row>
    <row r="30" spans="1:18" x14ac:dyDescent="0.3">
      <c r="A30">
        <v>24</v>
      </c>
      <c r="B30">
        <v>13837</v>
      </c>
      <c r="C30">
        <v>14</v>
      </c>
      <c r="D30">
        <v>38</v>
      </c>
      <c r="E30">
        <v>70664.227287000002</v>
      </c>
      <c r="F30" s="4">
        <f t="shared" si="3"/>
        <v>8.0062151665823242E-2</v>
      </c>
      <c r="G30" s="6">
        <f>(E30-I33)/(E32-I33)</f>
        <v>0.67041384921940139</v>
      </c>
      <c r="H30" s="7">
        <f>(F30-F25)/(J32-F25)</f>
        <v>3.1396885005163962E-4</v>
      </c>
      <c r="I30" s="3">
        <f t="shared" si="2"/>
        <v>58.137717685545603</v>
      </c>
      <c r="J30" s="9">
        <v>97.312558999999993</v>
      </c>
      <c r="K30" s="6">
        <v>0</v>
      </c>
      <c r="L30" s="7">
        <f>(J30-F25)/(J32-F25)</f>
        <v>0.49603314283490335</v>
      </c>
      <c r="M30">
        <v>3012.307206</v>
      </c>
      <c r="N30" s="8">
        <v>3627.8927939999999</v>
      </c>
      <c r="O30" s="8">
        <f>M30+N30</f>
        <v>6640.2</v>
      </c>
      <c r="P30" s="9">
        <v>0.85201199999999999</v>
      </c>
      <c r="Q30" s="6">
        <f>(O30-I33)/(E32-I33)</f>
        <v>6.2428737717437038E-2</v>
      </c>
      <c r="R30" s="7">
        <f>(P30-F25)/(J32-F25)</f>
        <v>4.2495907211103348E-3</v>
      </c>
    </row>
    <row r="31" spans="1:18" x14ac:dyDescent="0.3">
      <c r="A31">
        <v>28</v>
      </c>
      <c r="B31">
        <v>17619</v>
      </c>
      <c r="C31">
        <v>15</v>
      </c>
      <c r="D31">
        <v>43</v>
      </c>
      <c r="E31">
        <v>91309.780998999995</v>
      </c>
      <c r="F31" s="4">
        <f t="shared" si="3"/>
        <v>9.7610196042810127E-2</v>
      </c>
      <c r="G31" s="6">
        <f>(E31-I33)/(E32-I33)</f>
        <v>0.86646820267865055</v>
      </c>
      <c r="H31" s="7">
        <f>(F31-F25)/(J32-F25)</f>
        <v>4.0343381645251527E-4</v>
      </c>
      <c r="I31" s="3">
        <f t="shared" si="2"/>
        <v>54.843675685578731</v>
      </c>
      <c r="J31" s="9">
        <v>162.51218600000001</v>
      </c>
      <c r="K31" s="6">
        <v>0</v>
      </c>
      <c r="L31" s="7">
        <f>(J31-F25)/(J32-F25)</f>
        <v>0.8284395531215295</v>
      </c>
      <c r="M31">
        <v>3384.1584029999999</v>
      </c>
      <c r="N31" s="8">
        <v>3899.750399</v>
      </c>
      <c r="O31" s="8">
        <f t="shared" si="4"/>
        <v>7283.9088019999999</v>
      </c>
      <c r="P31" s="9">
        <v>1.223624</v>
      </c>
      <c r="Q31" s="6">
        <f>(O31-I33)/(E32-I33)</f>
        <v>6.8541526686559454E-2</v>
      </c>
      <c r="R31" s="7">
        <f>(P31-F25)/(J32-F25)</f>
        <v>6.1441753471762738E-3</v>
      </c>
    </row>
    <row r="32" spans="1:18" x14ac:dyDescent="0.3">
      <c r="A32">
        <v>30</v>
      </c>
      <c r="B32">
        <v>18613</v>
      </c>
      <c r="C32">
        <v>15</v>
      </c>
      <c r="D32">
        <v>45</v>
      </c>
      <c r="E32">
        <v>105371.380985</v>
      </c>
      <c r="F32" s="4">
        <f t="shared" si="3"/>
        <v>0.1013823494393342</v>
      </c>
      <c r="G32" s="6">
        <f>(E32-I33)/(E32-I33)</f>
        <v>1</v>
      </c>
      <c r="H32" s="7">
        <f>(F32-F25)/(J32-F25)</f>
        <v>4.2266533704985045E-4</v>
      </c>
      <c r="I32" s="4">
        <f t="shared" si="2"/>
        <v>54.458840328529199</v>
      </c>
      <c r="J32" s="9">
        <v>196.162792</v>
      </c>
      <c r="K32" s="6">
        <v>0</v>
      </c>
      <c r="L32" s="7">
        <f>(J32-F25)/(J32-F25)</f>
        <v>1</v>
      </c>
      <c r="M32">
        <v>3546.6480029999998</v>
      </c>
      <c r="N32" s="8">
        <v>4118.486398</v>
      </c>
      <c r="O32" s="8">
        <f t="shared" si="4"/>
        <v>7665.1344009999993</v>
      </c>
      <c r="P32" s="9">
        <v>1.3936869999999999</v>
      </c>
      <c r="Q32" s="6">
        <f>(O32-I33)/(E32-I33)</f>
        <v>7.2161722074713053E-2</v>
      </c>
      <c r="R32" s="7">
        <f>(P32-F25)/(J32-F25)</f>
        <v>7.0112053280774597E-3</v>
      </c>
    </row>
    <row r="33" spans="1:18" x14ac:dyDescent="0.3">
      <c r="I33" s="3">
        <f>(I25+I26+I27+I28+I29+I30+I31+I32)/8</f>
        <v>66.125846703498567</v>
      </c>
    </row>
    <row r="35" spans="1:18" x14ac:dyDescent="0.3">
      <c r="A35" s="11" t="s">
        <v>25</v>
      </c>
      <c r="B35" s="11"/>
      <c r="C35" s="11"/>
      <c r="D35" s="11"/>
      <c r="E35" t="s">
        <v>24</v>
      </c>
      <c r="M35" s="12" t="s">
        <v>26</v>
      </c>
      <c r="N35" s="12"/>
      <c r="O35" s="12"/>
      <c r="P35" s="12"/>
      <c r="Q35" s="12"/>
      <c r="R35" s="12"/>
    </row>
    <row r="36" spans="1:18" x14ac:dyDescent="0.3">
      <c r="A36" s="10" t="s">
        <v>22</v>
      </c>
      <c r="B36" s="10"/>
      <c r="C36" s="10"/>
      <c r="D36" s="10"/>
      <c r="E36" s="10" t="s">
        <v>4</v>
      </c>
      <c r="F36" s="10"/>
      <c r="G36" s="10"/>
      <c r="H36" s="10"/>
      <c r="I36" s="10" t="s">
        <v>5</v>
      </c>
      <c r="J36" s="10"/>
      <c r="K36" s="10"/>
      <c r="L36" s="10"/>
      <c r="M36" s="10" t="s">
        <v>6</v>
      </c>
      <c r="N36" s="10"/>
      <c r="O36" s="10"/>
      <c r="P36" s="10"/>
      <c r="Q36" s="10"/>
      <c r="R36" s="10"/>
    </row>
    <row r="37" spans="1:18" x14ac:dyDescent="0.3">
      <c r="A37" t="s">
        <v>0</v>
      </c>
      <c r="B37" t="s">
        <v>1</v>
      </c>
      <c r="C37" t="s">
        <v>2</v>
      </c>
      <c r="D37" t="s">
        <v>3</v>
      </c>
      <c r="E37" t="s">
        <v>15</v>
      </c>
      <c r="F37" s="4" t="s">
        <v>7</v>
      </c>
      <c r="G37" s="6" t="s">
        <v>11</v>
      </c>
      <c r="H37" s="7" t="s">
        <v>10</v>
      </c>
      <c r="I37" s="4" t="s">
        <v>8</v>
      </c>
      <c r="J37" s="8" t="s">
        <v>13</v>
      </c>
      <c r="K37" s="6" t="s">
        <v>12</v>
      </c>
      <c r="L37" s="7" t="s">
        <v>10</v>
      </c>
      <c r="M37" t="s">
        <v>19</v>
      </c>
      <c r="N37" s="8" t="s">
        <v>20</v>
      </c>
      <c r="O37" s="8" t="s">
        <v>21</v>
      </c>
      <c r="P37" s="8" t="s">
        <v>23</v>
      </c>
      <c r="Q37" s="6" t="s">
        <v>12</v>
      </c>
      <c r="R37" s="7" t="s">
        <v>10</v>
      </c>
    </row>
    <row r="38" spans="1:18" x14ac:dyDescent="0.3">
      <c r="A38">
        <v>4</v>
      </c>
      <c r="B38">
        <v>665</v>
      </c>
      <c r="C38">
        <v>10</v>
      </c>
      <c r="D38">
        <v>14</v>
      </c>
      <c r="E38">
        <v>8477.5824140000004</v>
      </c>
      <c r="F38" s="4">
        <f>(O38*P38)/E38</f>
        <v>8.8905934205519108E-2</v>
      </c>
      <c r="G38" s="6">
        <f>(E38-I46)/(E45-I46)</f>
        <v>7.5726192022193342E-2</v>
      </c>
      <c r="H38" s="7">
        <f>(F38-F38)/(J45-F38)</f>
        <v>0</v>
      </c>
      <c r="I38" s="3">
        <f>O38*P38/J38</f>
        <v>484.15130419650427</v>
      </c>
      <c r="J38" s="8">
        <v>1.5567599999999999</v>
      </c>
      <c r="K38" s="6">
        <f>(I46-I46)/(E45-I46)</f>
        <v>0</v>
      </c>
      <c r="L38" s="7">
        <f>(J38-F38)/(J45-F38)</f>
        <v>7.4862292743151336E-3</v>
      </c>
      <c r="M38">
        <v>974.93759799999998</v>
      </c>
      <c r="N38" s="8">
        <v>1387.4112009999999</v>
      </c>
      <c r="O38" s="8">
        <f xml:space="preserve"> M38+N38</f>
        <v>2362.3487989999999</v>
      </c>
      <c r="P38" s="8">
        <v>0.31905</v>
      </c>
      <c r="Q38" s="6">
        <f>(O38-I46)/(E45-I46)</f>
        <v>1.7392734738358374E-2</v>
      </c>
      <c r="R38" s="7">
        <f>(P38-F38)/(J45-F38)</f>
        <v>1.1737619446031372E-3</v>
      </c>
    </row>
    <row r="39" spans="1:18" x14ac:dyDescent="0.3">
      <c r="A39">
        <v>8</v>
      </c>
      <c r="B39">
        <v>1939</v>
      </c>
      <c r="C39">
        <v>11</v>
      </c>
      <c r="D39">
        <v>19</v>
      </c>
      <c r="E39">
        <v>17536.377617999999</v>
      </c>
      <c r="F39" s="4">
        <f>O39*P39/E39</f>
        <v>0.1872070592697721</v>
      </c>
      <c r="G39" s="6">
        <f>(E39-I46)/(E45-I46)</f>
        <v>0.16213840067099458</v>
      </c>
      <c r="H39" s="7">
        <f>(F39-F38)/(J45-F38)</f>
        <v>5.0134735959314386E-4</v>
      </c>
      <c r="I39" s="3">
        <f>O39*P39/J39</f>
        <v>618.63391718316905</v>
      </c>
      <c r="J39" s="8">
        <v>5.3067469999999997</v>
      </c>
      <c r="K39" s="6">
        <v>0</v>
      </c>
      <c r="L39" s="7">
        <f>(J39-F38)/(J45-F38)</f>
        <v>2.6611606320913046E-2</v>
      </c>
      <c r="M39">
        <v>1496.7792039999999</v>
      </c>
      <c r="N39" s="8">
        <v>2009.2463949999999</v>
      </c>
      <c r="O39" s="8">
        <f t="shared" ref="O39:O45" si="5">M39+N39</f>
        <v>3506.0255989999996</v>
      </c>
      <c r="P39" s="8">
        <v>0.93636900000000001</v>
      </c>
      <c r="Q39" s="6">
        <f>(O39-I46)/(E45-I46)</f>
        <v>2.8302313334942056E-2</v>
      </c>
      <c r="R39" s="7">
        <f>(P39-F38)/(J45-F38)</f>
        <v>4.3221618278637399E-3</v>
      </c>
    </row>
    <row r="40" spans="1:18" x14ac:dyDescent="0.3">
      <c r="A40">
        <v>12</v>
      </c>
      <c r="B40">
        <v>3349</v>
      </c>
      <c r="C40">
        <v>12</v>
      </c>
      <c r="D40">
        <v>24</v>
      </c>
      <c r="E40">
        <v>26604.547196</v>
      </c>
      <c r="F40" s="4">
        <f>O40*P40/E40</f>
        <v>0.30533206603674373</v>
      </c>
      <c r="G40" s="6">
        <f>(E40-I46)/(E45-I46)</f>
        <v>0.24864003184716263</v>
      </c>
      <c r="H40" s="7">
        <f>(F40-F38)/(J45-F38)</f>
        <v>1.1037988595717471E-3</v>
      </c>
      <c r="I40" s="3">
        <f>O40*P40/J40</f>
        <v>571.13236658954304</v>
      </c>
      <c r="J40" s="8">
        <v>14.22301</v>
      </c>
      <c r="K40" s="6">
        <v>0</v>
      </c>
      <c r="L40" s="7">
        <f>(J40-F38)/(J45-F38)</f>
        <v>7.2085601756531961E-2</v>
      </c>
      <c r="M40">
        <v>1853.006404</v>
      </c>
      <c r="N40" s="8">
        <v>2371.723199</v>
      </c>
      <c r="O40" s="8">
        <f t="shared" si="5"/>
        <v>4224.7296029999998</v>
      </c>
      <c r="P40" s="8">
        <v>1.922779</v>
      </c>
      <c r="Q40" s="6">
        <f>(O40-I46)/(E45-I46)</f>
        <v>3.5158059485705453E-2</v>
      </c>
      <c r="R40" s="7">
        <f>(P40-F38)/(J45-F38)</f>
        <v>9.3529694473393921E-3</v>
      </c>
    </row>
    <row r="41" spans="1:18" x14ac:dyDescent="0.3">
      <c r="A41">
        <v>16</v>
      </c>
      <c r="B41">
        <v>4547</v>
      </c>
      <c r="C41">
        <v>13</v>
      </c>
      <c r="D41">
        <v>29</v>
      </c>
      <c r="E41">
        <v>40141.180849999997</v>
      </c>
      <c r="F41" s="4">
        <f>O41*P41/E41</f>
        <v>0.42442494748695148</v>
      </c>
      <c r="G41" s="6">
        <f>(E41-I46)/(E45-I46)</f>
        <v>0.37776652001363831</v>
      </c>
      <c r="H41" s="7">
        <f>(F41-F38)/(J45-F38)</f>
        <v>1.7111866348629705E-3</v>
      </c>
      <c r="I41" s="3">
        <f>O41*P41/J41</f>
        <v>535.23432563091546</v>
      </c>
      <c r="J41" s="8">
        <v>31.830766000000001</v>
      </c>
      <c r="K41" s="6">
        <v>0</v>
      </c>
      <c r="L41" s="7">
        <f>(J41-F38)/(J45-F38)</f>
        <v>0.16188723905407368</v>
      </c>
      <c r="M41">
        <v>2237.3568049999999</v>
      </c>
      <c r="N41" s="8">
        <v>2699.8271970000001</v>
      </c>
      <c r="O41" s="8">
        <f t="shared" si="5"/>
        <v>4937.184002</v>
      </c>
      <c r="P41" s="8">
        <v>3.450736</v>
      </c>
      <c r="Q41" s="6">
        <f>(O41-I46)/(E45-I46)</f>
        <v>4.1954190405185755E-2</v>
      </c>
      <c r="R41" s="7">
        <f>(P41-F38)/(J45-F38)</f>
        <v>1.714573079184235E-2</v>
      </c>
    </row>
    <row r="42" spans="1:18" x14ac:dyDescent="0.3">
      <c r="A42">
        <v>20</v>
      </c>
      <c r="B42">
        <v>6311</v>
      </c>
      <c r="C42">
        <v>13</v>
      </c>
      <c r="D42">
        <v>33</v>
      </c>
      <c r="E42">
        <v>52190.409679999997</v>
      </c>
      <c r="F42" s="4">
        <f>O42*P42/E42</f>
        <v>0.56490067500398988</v>
      </c>
      <c r="G42" s="6">
        <f>(E42-I46)/(E45-I46)</f>
        <v>0.49270459425725943</v>
      </c>
      <c r="H42" s="7">
        <f>(F42-F38)/(J45-F38)</f>
        <v>2.4276294531070095E-3</v>
      </c>
      <c r="I42" s="3">
        <f>O42*P42/J42</f>
        <v>546.82632283077726</v>
      </c>
      <c r="J42" s="8">
        <v>53.915469000000002</v>
      </c>
      <c r="K42" s="6">
        <v>0</v>
      </c>
      <c r="L42" s="7">
        <f>(J42-F38)/(J45-F38)</f>
        <v>0.27452183534390939</v>
      </c>
      <c r="M42">
        <v>2665.454401</v>
      </c>
      <c r="N42" s="8">
        <v>3218.5439929999998</v>
      </c>
      <c r="O42" s="8">
        <f t="shared" si="5"/>
        <v>5883.9983940000002</v>
      </c>
      <c r="P42" s="8">
        <v>5.0106060000000001</v>
      </c>
      <c r="Q42" s="6">
        <f>(O42-I46)/(E45-I46)</f>
        <v>5.0985890642438615E-2</v>
      </c>
      <c r="R42" s="7">
        <f>(P42-F38)/(J45-F38)</f>
        <v>2.5101252209297049E-2</v>
      </c>
    </row>
    <row r="43" spans="1:18" x14ac:dyDescent="0.3">
      <c r="A43">
        <v>24</v>
      </c>
      <c r="B43">
        <v>13837</v>
      </c>
      <c r="C43">
        <v>14</v>
      </c>
      <c r="D43">
        <v>38</v>
      </c>
      <c r="E43">
        <v>70664.227287000002</v>
      </c>
      <c r="F43" s="4">
        <f>O43*P43/E43</f>
        <v>0.72434816838387084</v>
      </c>
      <c r="G43" s="6">
        <f>(E43-I46)/(E45-I46)</f>
        <v>0.66892707700983267</v>
      </c>
      <c r="H43" s="7">
        <f>(F43-F38)/(J45-F38)</f>
        <v>3.2408305202107487E-3</v>
      </c>
      <c r="I43" s="3">
        <f>O43*P43/J43</f>
        <v>525.99072649605273</v>
      </c>
      <c r="J43" s="8">
        <v>97.312558999999993</v>
      </c>
      <c r="K43" s="6">
        <v>0</v>
      </c>
      <c r="L43" s="7">
        <f>(J43-F38)/(J45-F38)</f>
        <v>0.49585212501561859</v>
      </c>
      <c r="M43">
        <v>3012.307206</v>
      </c>
      <c r="N43" s="8">
        <v>3627.8927939999999</v>
      </c>
      <c r="O43" s="8">
        <f>M43+N43</f>
        <v>6640.2</v>
      </c>
      <c r="P43" s="8">
        <v>7.7084279999999996</v>
      </c>
      <c r="Q43" s="6">
        <f>(O43-I46)/(E45-I46)</f>
        <v>5.8199327913807421E-2</v>
      </c>
      <c r="R43" s="7">
        <f>(P43-F38)/(J45-F38)</f>
        <v>3.8860463362457541E-2</v>
      </c>
    </row>
    <row r="44" spans="1:18" x14ac:dyDescent="0.3">
      <c r="A44">
        <v>28</v>
      </c>
      <c r="B44">
        <v>17619</v>
      </c>
      <c r="C44">
        <v>15</v>
      </c>
      <c r="D44">
        <v>43</v>
      </c>
      <c r="E44">
        <v>91309.780998999995</v>
      </c>
      <c r="F44" s="4">
        <f>O44*P44/E44</f>
        <v>0.90764916729337353</v>
      </c>
      <c r="G44" s="6">
        <f>(E44-I46)/(E45-I46)</f>
        <v>0.86586583706079634</v>
      </c>
      <c r="H44" s="7">
        <f>(F44-F38)/(J45-F38)</f>
        <v>4.1756872856241415E-3</v>
      </c>
      <c r="I44" s="3">
        <f>O44*P44/J44</f>
        <v>509.97558232022453</v>
      </c>
      <c r="J44" s="8">
        <v>162.51218600000001</v>
      </c>
      <c r="K44" s="6">
        <v>0</v>
      </c>
      <c r="L44" s="7">
        <f>(J44-F38)/(J45-F38)</f>
        <v>0.82837793101775825</v>
      </c>
      <c r="M44">
        <v>3384.1584029999999</v>
      </c>
      <c r="N44" s="8">
        <v>3899.750399</v>
      </c>
      <c r="O44" s="8">
        <f t="shared" ref="O44:O45" si="6">M44+N44</f>
        <v>7283.9088019999999</v>
      </c>
      <c r="P44" s="8">
        <v>11.378128</v>
      </c>
      <c r="Q44" s="6">
        <f>(O44-I46)/(E45-I46)</f>
        <v>6.4339691842438068E-2</v>
      </c>
      <c r="R44" s="7">
        <f>(P44-F38)/(J45-F38)</f>
        <v>5.7576367217031001E-2</v>
      </c>
    </row>
    <row r="45" spans="1:18" x14ac:dyDescent="0.3">
      <c r="A45">
        <v>30</v>
      </c>
      <c r="B45">
        <v>18613</v>
      </c>
      <c r="C45">
        <v>15</v>
      </c>
      <c r="D45">
        <v>45</v>
      </c>
      <c r="E45">
        <v>105371.380985</v>
      </c>
      <c r="F45" s="4">
        <f>O45*P45/E45</f>
        <v>0.96856145805042715</v>
      </c>
      <c r="G45" s="6">
        <f>(E45-I46)/(E45-I46)</f>
        <v>1</v>
      </c>
      <c r="H45" s="7">
        <f>(F45-F38)/(J45-F38)</f>
        <v>4.4863471699119134E-3</v>
      </c>
      <c r="I45" s="4">
        <f>O45*P45/J45</f>
        <v>520.2753150231398</v>
      </c>
      <c r="J45" s="8">
        <v>196.162792</v>
      </c>
      <c r="K45" s="6">
        <v>0</v>
      </c>
      <c r="L45" s="7">
        <f>(J45-F38)/(J45-F38)</f>
        <v>1</v>
      </c>
      <c r="M45">
        <v>3546.6480029999998</v>
      </c>
      <c r="N45" s="8">
        <v>4118.486398</v>
      </c>
      <c r="O45" s="8">
        <f t="shared" si="6"/>
        <v>7665.1344009999993</v>
      </c>
      <c r="P45" s="8">
        <v>13.31466</v>
      </c>
      <c r="Q45" s="6">
        <f>(O45-I46)/(E45-I46)</f>
        <v>6.7976218031760252E-2</v>
      </c>
      <c r="R45" s="7">
        <f>(P45-F38)/(J45-F38)</f>
        <v>6.7452909365791083E-2</v>
      </c>
    </row>
    <row r="46" spans="1:18" x14ac:dyDescent="0.3">
      <c r="I46" s="3">
        <f>(I38+I39+I40+I41+I42+I43+I44+I45)/8</f>
        <v>539.0274825337907</v>
      </c>
    </row>
    <row r="49" spans="1:18" x14ac:dyDescent="0.3">
      <c r="A49" s="11" t="s">
        <v>25</v>
      </c>
      <c r="B49" s="11"/>
      <c r="C49" s="11"/>
      <c r="D49" s="11"/>
      <c r="E49" t="s">
        <v>24</v>
      </c>
      <c r="M49" s="12" t="s">
        <v>26</v>
      </c>
      <c r="N49" s="12"/>
      <c r="O49" s="12"/>
      <c r="P49" s="12"/>
      <c r="Q49" s="12"/>
      <c r="R49" s="12"/>
    </row>
    <row r="50" spans="1:18" x14ac:dyDescent="0.3">
      <c r="A50" s="10" t="s">
        <v>22</v>
      </c>
      <c r="B50" s="10"/>
      <c r="C50" s="10"/>
      <c r="D50" s="10"/>
      <c r="E50" s="10" t="s">
        <v>27</v>
      </c>
      <c r="F50" s="10"/>
      <c r="G50" s="10"/>
      <c r="H50" s="10"/>
      <c r="I50" s="10" t="s">
        <v>5</v>
      </c>
      <c r="J50" s="10"/>
      <c r="K50" s="10"/>
      <c r="L50" s="10"/>
      <c r="M50" s="10" t="s">
        <v>6</v>
      </c>
      <c r="N50" s="10"/>
      <c r="O50" s="10"/>
      <c r="P50" s="10"/>
      <c r="Q50" s="10"/>
      <c r="R50" s="10"/>
    </row>
    <row r="51" spans="1:18" x14ac:dyDescent="0.3">
      <c r="A51" t="s">
        <v>0</v>
      </c>
      <c r="B51" t="s">
        <v>1</v>
      </c>
      <c r="C51" t="s">
        <v>2</v>
      </c>
      <c r="D51" t="s">
        <v>3</v>
      </c>
      <c r="E51" t="s">
        <v>15</v>
      </c>
      <c r="F51" s="8" t="s">
        <v>7</v>
      </c>
      <c r="G51" s="6" t="s">
        <v>11</v>
      </c>
      <c r="H51" s="7" t="s">
        <v>10</v>
      </c>
      <c r="I51" s="4" t="s">
        <v>8</v>
      </c>
      <c r="J51" s="8" t="s">
        <v>13</v>
      </c>
      <c r="K51" s="6" t="s">
        <v>12</v>
      </c>
      <c r="L51" s="7" t="s">
        <v>10</v>
      </c>
      <c r="M51" t="s">
        <v>19</v>
      </c>
      <c r="N51" s="8" t="s">
        <v>20</v>
      </c>
      <c r="O51" s="8" t="s">
        <v>21</v>
      </c>
      <c r="P51" s="8" t="s">
        <v>23</v>
      </c>
      <c r="Q51" s="6" t="s">
        <v>12</v>
      </c>
      <c r="R51" s="7" t="s">
        <v>10</v>
      </c>
    </row>
    <row r="52" spans="1:18" x14ac:dyDescent="0.3">
      <c r="A52">
        <v>4</v>
      </c>
      <c r="B52">
        <v>665</v>
      </c>
      <c r="C52">
        <v>10</v>
      </c>
      <c r="D52">
        <v>14</v>
      </c>
      <c r="E52">
        <v>8477.5824140000004</v>
      </c>
      <c r="F52" s="8">
        <v>4.0277E-2</v>
      </c>
      <c r="G52" s="6">
        <f>(E52-I60)/(E59-I60)</f>
        <v>7.5726192022193342E-2</v>
      </c>
      <c r="H52" s="7">
        <f>(F52-F52)/(J59-F52)</f>
        <v>0</v>
      </c>
      <c r="I52" s="3">
        <f>O52*P52/J52</f>
        <v>484.15130419650427</v>
      </c>
      <c r="J52" s="8">
        <v>1.5567599999999999</v>
      </c>
      <c r="K52" s="6">
        <f>(I60-I60)/(E59-I60)</f>
        <v>0</v>
      </c>
      <c r="L52" s="7">
        <f>(J52-F52)/(J59-F52)</f>
        <v>7.7323248684629609E-3</v>
      </c>
      <c r="M52">
        <v>974.93759799999998</v>
      </c>
      <c r="N52" s="8">
        <v>1387.4112009999999</v>
      </c>
      <c r="O52" s="8">
        <f xml:space="preserve"> M52+N52</f>
        <v>2362.3487989999999</v>
      </c>
      <c r="P52" s="8">
        <v>0.31905</v>
      </c>
      <c r="Q52" s="6">
        <f>(O52-I60)/(E59-I60)</f>
        <v>1.7392734738358374E-2</v>
      </c>
      <c r="R52" s="7">
        <f>(P52-F52)/(J59-F52)</f>
        <v>1.4214227265033799E-3</v>
      </c>
    </row>
    <row r="53" spans="1:18" x14ac:dyDescent="0.3">
      <c r="A53">
        <v>8</v>
      </c>
      <c r="B53">
        <v>1939</v>
      </c>
      <c r="C53">
        <v>11</v>
      </c>
      <c r="D53">
        <v>19</v>
      </c>
      <c r="E53">
        <v>17536.377617999999</v>
      </c>
      <c r="F53" s="8">
        <v>7.6381000000000004E-2</v>
      </c>
      <c r="G53" s="6">
        <f>(E53-I60)/(E59-I60)</f>
        <v>0.16213840067099458</v>
      </c>
      <c r="H53" s="7">
        <f>(F53-F52)/(J59-F52)</f>
        <v>1.8408901191176345E-4</v>
      </c>
      <c r="I53" s="3">
        <f>O53*P53/J53</f>
        <v>618.63391718316905</v>
      </c>
      <c r="J53" s="8">
        <v>5.3067469999999997</v>
      </c>
      <c r="K53" s="6">
        <v>0</v>
      </c>
      <c r="L53" s="7">
        <f>(J53-F52)/(J59-F52)</f>
        <v>2.6852959743046332E-2</v>
      </c>
      <c r="M53">
        <v>1496.7792039999999</v>
      </c>
      <c r="N53" s="8">
        <v>2009.2463949999999</v>
      </c>
      <c r="O53" s="8">
        <f t="shared" ref="O53:O59" si="7">M53+N53</f>
        <v>3506.0255989999996</v>
      </c>
      <c r="P53" s="8">
        <v>0.93636900000000001</v>
      </c>
      <c r="Q53" s="6">
        <f>(O53-I60)/(E59-I60)</f>
        <v>2.8302313334942056E-2</v>
      </c>
      <c r="R53" s="7">
        <f>(P53-F52)/(J59-F52)</f>
        <v>4.5690419582881652E-3</v>
      </c>
    </row>
    <row r="54" spans="1:18" x14ac:dyDescent="0.3">
      <c r="A54">
        <v>12</v>
      </c>
      <c r="B54">
        <v>3349</v>
      </c>
      <c r="C54">
        <v>12</v>
      </c>
      <c r="D54">
        <v>24</v>
      </c>
      <c r="E54">
        <v>26604.547196</v>
      </c>
      <c r="F54" s="8">
        <v>0.114019</v>
      </c>
      <c r="G54" s="6">
        <f>(E54-I60)/(E59-I60)</f>
        <v>0.24864003184716263</v>
      </c>
      <c r="H54" s="7">
        <f>(F54-F52)/(J59-F52)</f>
        <v>3.7599966531124692E-4</v>
      </c>
      <c r="I54" s="3">
        <f>O54*P54/J54</f>
        <v>571.13236658954304</v>
      </c>
      <c r="J54" s="8">
        <v>14.22301</v>
      </c>
      <c r="K54" s="6">
        <v>0</v>
      </c>
      <c r="L54" s="7">
        <f>(J54-F52)/(J59-F52)</f>
        <v>7.2315679818811221E-2</v>
      </c>
      <c r="M54">
        <v>1853.006404</v>
      </c>
      <c r="N54" s="8">
        <v>2371.723199</v>
      </c>
      <c r="O54" s="8">
        <f t="shared" si="7"/>
        <v>4224.7296029999998</v>
      </c>
      <c r="P54" s="8">
        <v>1.922779</v>
      </c>
      <c r="Q54" s="6">
        <f>(O54-I60)/(E59-I60)</f>
        <v>3.5158059485705453E-2</v>
      </c>
      <c r="R54" s="7">
        <f>(P54-F52)/(J59-F52)</f>
        <v>9.5986021798670097E-3</v>
      </c>
    </row>
    <row r="55" spans="1:18" x14ac:dyDescent="0.3">
      <c r="A55">
        <v>16</v>
      </c>
      <c r="B55">
        <v>4547</v>
      </c>
      <c r="C55">
        <v>13</v>
      </c>
      <c r="D55">
        <v>29</v>
      </c>
      <c r="E55">
        <v>40141.180849999997</v>
      </c>
      <c r="F55" s="8">
        <v>0.174261</v>
      </c>
      <c r="G55" s="6">
        <f>(E55-I60)/(E59-I60)</f>
        <v>0.37776652001363831</v>
      </c>
      <c r="H55" s="7">
        <f>(F55-F52)/(J59-F52)</f>
        <v>6.8316480644764314E-4</v>
      </c>
      <c r="I55" s="3">
        <f>O55*P55/J55</f>
        <v>535.23432563091546</v>
      </c>
      <c r="J55" s="8">
        <v>31.830766000000001</v>
      </c>
      <c r="K55" s="6">
        <v>0</v>
      </c>
      <c r="L55" s="7">
        <f>(J55-F52)/(J59-F52)</f>
        <v>0.16209505063709795</v>
      </c>
      <c r="M55">
        <v>2237.3568049999999</v>
      </c>
      <c r="N55" s="8">
        <v>2699.8271970000001</v>
      </c>
      <c r="O55" s="8">
        <f t="shared" si="7"/>
        <v>4937.184002</v>
      </c>
      <c r="P55" s="8">
        <v>3.450736</v>
      </c>
      <c r="Q55" s="6">
        <f>(O55-I60)/(E59-I60)</f>
        <v>4.1954190405185755E-2</v>
      </c>
      <c r="R55" s="7">
        <f>(P55-F52)/(J59-F52)</f>
        <v>1.7389431295024949E-2</v>
      </c>
    </row>
    <row r="56" spans="1:18" x14ac:dyDescent="0.3">
      <c r="A56">
        <v>20</v>
      </c>
      <c r="B56">
        <v>6311</v>
      </c>
      <c r="C56">
        <v>13</v>
      </c>
      <c r="D56">
        <v>33</v>
      </c>
      <c r="E56">
        <v>52190.409679999997</v>
      </c>
      <c r="F56" s="8">
        <v>0.220855</v>
      </c>
      <c r="G56" s="6">
        <f>(E56-I60)/(E59-I60)</f>
        <v>0.49270459425725943</v>
      </c>
      <c r="H56" s="7">
        <f>(F56-F52)/(J59-F52)</f>
        <v>9.2074079307008679E-4</v>
      </c>
      <c r="I56" s="3">
        <f>O56*P56/J56</f>
        <v>546.82632283077726</v>
      </c>
      <c r="J56" s="8">
        <v>53.915469000000002</v>
      </c>
      <c r="K56" s="6">
        <v>0</v>
      </c>
      <c r="L56" s="7">
        <f>(J56-F52)/(J59-F52)</f>
        <v>0.2747017189739791</v>
      </c>
      <c r="M56">
        <v>2665.454401</v>
      </c>
      <c r="N56" s="8">
        <v>3218.5439929999998</v>
      </c>
      <c r="O56" s="8">
        <f t="shared" si="7"/>
        <v>5883.9983940000002</v>
      </c>
      <c r="P56" s="8">
        <v>5.0106060000000001</v>
      </c>
      <c r="Q56" s="6">
        <f>(O56-I60)/(E59-I60)</f>
        <v>5.0985890642438615E-2</v>
      </c>
      <c r="R56" s="7">
        <f>(P56-F52)/(J59-F52)</f>
        <v>2.5342980126478596E-2</v>
      </c>
    </row>
    <row r="57" spans="1:18" x14ac:dyDescent="0.3">
      <c r="A57">
        <v>24</v>
      </c>
      <c r="B57">
        <v>13837</v>
      </c>
      <c r="C57">
        <v>14</v>
      </c>
      <c r="D57">
        <v>38</v>
      </c>
      <c r="E57">
        <v>70664.227287000002</v>
      </c>
      <c r="F57" s="8">
        <v>0.30840699999999999</v>
      </c>
      <c r="G57" s="6">
        <f>(E57-I60)/(E59-I60)</f>
        <v>0.66892707700983267</v>
      </c>
      <c r="H57" s="7">
        <f>(F57-F52)/(J59-F52)</f>
        <v>1.3671556271853845E-3</v>
      </c>
      <c r="I57" s="3">
        <f>O57*P57/J57</f>
        <v>525.99072649605273</v>
      </c>
      <c r="J57" s="8">
        <v>97.312558999999993</v>
      </c>
      <c r="K57" s="6">
        <v>0</v>
      </c>
      <c r="L57" s="7">
        <f>(J57-F52)/(J59-F52)</f>
        <v>0.49597712939791738</v>
      </c>
      <c r="M57">
        <v>3012.307206</v>
      </c>
      <c r="N57" s="8">
        <v>3627.8927939999999</v>
      </c>
      <c r="O57" s="8">
        <f>M57+N57</f>
        <v>6640.2</v>
      </c>
      <c r="P57" s="8">
        <v>7.7084279999999996</v>
      </c>
      <c r="Q57" s="6">
        <f>(O57-I60)/(E59-I60)</f>
        <v>5.8199327913807421E-2</v>
      </c>
      <c r="R57" s="7">
        <f>(P57-F52)/(J59-F52)</f>
        <v>3.909877965821517E-2</v>
      </c>
    </row>
    <row r="58" spans="1:18" x14ac:dyDescent="0.3">
      <c r="A58">
        <v>28</v>
      </c>
      <c r="B58">
        <v>17619</v>
      </c>
      <c r="C58">
        <v>15</v>
      </c>
      <c r="D58">
        <v>43</v>
      </c>
      <c r="E58">
        <v>91309.780998999995</v>
      </c>
      <c r="F58" s="8">
        <v>0.38455</v>
      </c>
      <c r="G58" s="6">
        <f>(E58-I60)/(E59-I60)</f>
        <v>0.86586583706079634</v>
      </c>
      <c r="H58" s="7">
        <f>(F58-F52)/(J59-F52)</f>
        <v>1.7553976400924698E-3</v>
      </c>
      <c r="I58" s="3">
        <f>O58*P58/J58</f>
        <v>509.97558232022453</v>
      </c>
      <c r="J58" s="8">
        <v>162.51218600000001</v>
      </c>
      <c r="K58" s="6">
        <v>0</v>
      </c>
      <c r="L58" s="7">
        <f>(J58-F52)/(J59-F52)</f>
        <v>0.8284204850218243</v>
      </c>
      <c r="M58">
        <v>3384.1584029999999</v>
      </c>
      <c r="N58" s="8">
        <v>3899.750399</v>
      </c>
      <c r="O58" s="8">
        <f t="shared" ref="O58:O59" si="8">M58+N58</f>
        <v>7283.9088019999999</v>
      </c>
      <c r="P58" s="8">
        <v>11.378128</v>
      </c>
      <c r="Q58" s="6">
        <f>(O58-I60)/(E59-I60)</f>
        <v>6.4339691842438068E-2</v>
      </c>
      <c r="R58" s="7">
        <f>(P58-F52)/(J59-F52)</f>
        <v>5.7810042870396601E-2</v>
      </c>
    </row>
    <row r="59" spans="1:18" x14ac:dyDescent="0.3">
      <c r="A59">
        <v>30</v>
      </c>
      <c r="B59">
        <v>18613</v>
      </c>
      <c r="C59">
        <v>15</v>
      </c>
      <c r="D59">
        <v>45</v>
      </c>
      <c r="E59">
        <v>105371.380985</v>
      </c>
      <c r="F59" s="8">
        <v>0.41870299999999999</v>
      </c>
      <c r="G59" s="6">
        <f>(E59-I60)/(E59-I60)</f>
        <v>1</v>
      </c>
      <c r="H59" s="7">
        <f>(F59-F52)/(J59-F52)</f>
        <v>1.9295387885475566E-3</v>
      </c>
      <c r="I59" s="4">
        <f>O59*P59/J59</f>
        <v>520.2753150231398</v>
      </c>
      <c r="J59" s="8">
        <v>196.162792</v>
      </c>
      <c r="K59" s="6">
        <v>0</v>
      </c>
      <c r="L59" s="7">
        <f>(J59-F52)/(J59-F52)</f>
        <v>1</v>
      </c>
      <c r="M59">
        <v>3546.6480029999998</v>
      </c>
      <c r="N59" s="8">
        <v>4118.486398</v>
      </c>
      <c r="O59" s="8">
        <f t="shared" si="8"/>
        <v>7665.1344009999993</v>
      </c>
      <c r="P59" s="8">
        <v>13.31466</v>
      </c>
      <c r="Q59" s="6">
        <f>(O59-I60)/(E59-I60)</f>
        <v>6.7976218031760252E-2</v>
      </c>
      <c r="R59" s="7">
        <f>(P59-F52)/(J59-F52)</f>
        <v>6.7684136112572291E-2</v>
      </c>
    </row>
    <row r="60" spans="1:18" x14ac:dyDescent="0.3">
      <c r="I60" s="3">
        <f>(I52+I53+I54+I55+I56+I57+I58+I59)/8</f>
        <v>539.0274825337907</v>
      </c>
    </row>
  </sheetData>
  <mergeCells count="23">
    <mergeCell ref="A49:D49"/>
    <mergeCell ref="M49:R49"/>
    <mergeCell ref="A50:D50"/>
    <mergeCell ref="E50:H50"/>
    <mergeCell ref="I50:L50"/>
    <mergeCell ref="M50:R50"/>
    <mergeCell ref="A35:D35"/>
    <mergeCell ref="A36:D36"/>
    <mergeCell ref="E36:H36"/>
    <mergeCell ref="I36:L36"/>
    <mergeCell ref="M36:R36"/>
    <mergeCell ref="M35:R35"/>
    <mergeCell ref="A22:D22"/>
    <mergeCell ref="A23:D23"/>
    <mergeCell ref="E23:H23"/>
    <mergeCell ref="I23:L23"/>
    <mergeCell ref="M23:R23"/>
    <mergeCell ref="M12:P12"/>
    <mergeCell ref="E1:F1"/>
    <mergeCell ref="G1:I1"/>
    <mergeCell ref="J1:L1"/>
    <mergeCell ref="E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Liu</dc:creator>
  <cp:lastModifiedBy>victor Liu</cp:lastModifiedBy>
  <dcterms:created xsi:type="dcterms:W3CDTF">2015-06-05T18:19:34Z</dcterms:created>
  <dcterms:modified xsi:type="dcterms:W3CDTF">2025-05-28T10:33:32Z</dcterms:modified>
</cp:coreProperties>
</file>