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EXL-N1-2962\"/>
    </mc:Choice>
  </mc:AlternateContent>
  <bookViews>
    <workbookView xWindow="0" yWindow="0" windowWidth="21600" windowHeight="9345" activeTab="4"/>
  </bookViews>
  <sheets>
    <sheet name="Ingresos" sheetId="2" r:id="rId1"/>
    <sheet name="Gastos" sheetId="3" r:id="rId2"/>
    <sheet name="Resumen (Ejemplo 1)" sheetId="5" r:id="rId3"/>
    <sheet name="Ejemplo 2" sheetId="6" r:id="rId4"/>
    <sheet name="Practica 1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F19" i="6"/>
  <c r="F18" i="6"/>
  <c r="F17" i="6"/>
  <c r="F16" i="6"/>
  <c r="F6" i="6"/>
  <c r="F7" i="6"/>
  <c r="F8" i="6"/>
  <c r="F5" i="6"/>
  <c r="E9" i="5"/>
  <c r="E10" i="5"/>
  <c r="E11" i="5"/>
  <c r="E12" i="5"/>
  <c r="E13" i="5"/>
  <c r="E14" i="5"/>
  <c r="E15" i="5"/>
  <c r="E16" i="5"/>
  <c r="E17" i="5"/>
  <c r="E18" i="5"/>
  <c r="E19" i="5"/>
  <c r="E8" i="5"/>
  <c r="D19" i="5"/>
  <c r="D8" i="5"/>
  <c r="D9" i="5"/>
  <c r="D10" i="5"/>
  <c r="D11" i="5"/>
  <c r="D12" i="5"/>
  <c r="D13" i="5"/>
  <c r="D14" i="5"/>
  <c r="D15" i="5"/>
  <c r="D16" i="5"/>
  <c r="D17" i="5"/>
  <c r="D18" i="5"/>
  <c r="D7" i="5"/>
  <c r="C10" i="5"/>
  <c r="C11" i="5"/>
  <c r="C12" i="5"/>
  <c r="C13" i="5"/>
  <c r="C14" i="5"/>
  <c r="C15" i="5"/>
  <c r="C16" i="5"/>
  <c r="C17" i="5"/>
  <c r="C18" i="5"/>
  <c r="C9" i="5"/>
  <c r="C8" i="5"/>
  <c r="E17" i="6" l="1"/>
  <c r="E18" i="6"/>
  <c r="E19" i="6"/>
  <c r="E16" i="6"/>
  <c r="C19" i="3" l="1"/>
  <c r="I19" i="3" s="1"/>
  <c r="I8" i="2"/>
  <c r="I9" i="2"/>
  <c r="I10" i="2"/>
  <c r="I11" i="2"/>
  <c r="I12" i="2"/>
  <c r="I13" i="2"/>
  <c r="I14" i="2"/>
  <c r="I15" i="2"/>
  <c r="I16" i="2"/>
  <c r="I17" i="2"/>
  <c r="I18" i="2"/>
  <c r="I7" i="2"/>
  <c r="D19" i="3"/>
  <c r="E19" i="3"/>
  <c r="F19" i="3"/>
  <c r="G19" i="3"/>
  <c r="H19" i="3"/>
  <c r="I8" i="3"/>
  <c r="I9" i="3"/>
  <c r="I10" i="3"/>
  <c r="I11" i="3"/>
  <c r="I12" i="3"/>
  <c r="I13" i="3"/>
  <c r="I14" i="3"/>
  <c r="I15" i="3"/>
  <c r="I16" i="3"/>
  <c r="I17" i="3"/>
  <c r="I18" i="3"/>
  <c r="I7" i="3"/>
  <c r="D19" i="2"/>
  <c r="E19" i="2"/>
  <c r="F19" i="2"/>
  <c r="G19" i="2"/>
  <c r="H19" i="2"/>
  <c r="C19" i="2"/>
  <c r="I19" i="2" s="1"/>
  <c r="C7" i="5" l="1"/>
  <c r="C19" i="5" s="1"/>
  <c r="E7" i="5"/>
</calcChain>
</file>

<file path=xl/comments1.xml><?xml version="1.0" encoding="utf-8"?>
<comments xmlns="http://schemas.openxmlformats.org/spreadsheetml/2006/main">
  <authors>
    <author>Jesús Rojas Dellan</author>
  </authors>
  <commentList>
    <comment ref="C6" authorId="0" shapeId="0">
      <text>
        <r>
          <rPr>
            <b/>
            <sz val="8"/>
            <color indexed="81"/>
            <rFont val="Tahoma"/>
            <family val="2"/>
          </rPr>
          <t>Asesor: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I</t>
        </r>
        <r>
          <rPr>
            <sz val="8"/>
            <color indexed="81"/>
            <rFont val="Tahoma"/>
            <family val="2"/>
          </rPr>
          <t>ntroducir una formula que muestre el ingreso de cada mes haciendo referencia a las celdas respectivas en la hoja Ingresos.</t>
        </r>
      </text>
    </comment>
    <comment ref="D6" authorId="0" shapeId="0">
      <text>
        <r>
          <rPr>
            <b/>
            <sz val="8"/>
            <color indexed="81"/>
            <rFont val="Tahoma"/>
            <family val="2"/>
          </rPr>
          <t>Asesor: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I</t>
        </r>
        <r>
          <rPr>
            <sz val="8"/>
            <color indexed="81"/>
            <rFont val="Tahoma"/>
            <family val="2"/>
          </rPr>
          <t>ntroducir una formula que muestre los gastos de cada mes haciendo referencia a las celdas respectivas en la hoja Gastos.</t>
        </r>
      </text>
    </comment>
    <comment ref="E6" authorId="0" shapeId="0">
      <text>
        <r>
          <rPr>
            <b/>
            <sz val="8"/>
            <color indexed="81"/>
            <rFont val="Tahoma"/>
            <family val="2"/>
          </rPr>
          <t>Asesor: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I</t>
        </r>
        <r>
          <rPr>
            <sz val="8"/>
            <color indexed="81"/>
            <rFont val="Tahoma"/>
            <family val="2"/>
          </rPr>
          <t>ntroducir una formula que muestre los ingresos menos los gastos de cada mes haciendo referencia a las celdas respectivas en las hojas Ingresos y Gastos.</t>
        </r>
      </text>
    </comment>
  </commentList>
</comments>
</file>

<file path=xl/comments2.xml><?xml version="1.0" encoding="utf-8"?>
<comments xmlns="http://schemas.openxmlformats.org/spreadsheetml/2006/main">
  <authors>
    <author>asesor</author>
  </authors>
  <commentList>
    <comment ref="L6" authorId="0" shapeId="0">
      <text>
        <r>
          <rPr>
            <b/>
            <sz val="9"/>
            <color indexed="81"/>
            <rFont val="Tahoma"/>
            <family val="2"/>
          </rPr>
          <t>asesor:</t>
        </r>
        <r>
          <rPr>
            <sz val="9"/>
            <color indexed="81"/>
            <rFont val="Tahoma"/>
            <family val="2"/>
          </rPr>
          <t xml:space="preserve">
=Total sueldos * 12 / 52 * %patr. S.S.O. * Nro de lunes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asesor:</t>
        </r>
        <r>
          <rPr>
            <sz val="9"/>
            <color indexed="81"/>
            <rFont val="Tahoma"/>
            <family val="2"/>
          </rPr>
          <t xml:space="preserve">
=Total sueldos * 12 / 52 * %trab. S.S.O. * Nro de lunes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>asesor:</t>
        </r>
        <r>
          <rPr>
            <sz val="9"/>
            <color indexed="81"/>
            <rFont val="Tahoma"/>
            <family val="2"/>
          </rPr>
          <t xml:space="preserve">
=Total sueldos * 12 / 52 * %patr. R.P.E. * Nro de lunes</t>
        </r>
      </text>
    </comment>
    <comment ref="O6" authorId="0" shapeId="0">
      <text>
        <r>
          <rPr>
            <b/>
            <sz val="9"/>
            <color indexed="81"/>
            <rFont val="Tahoma"/>
            <family val="2"/>
          </rPr>
          <t>asesor:</t>
        </r>
        <r>
          <rPr>
            <sz val="9"/>
            <color indexed="81"/>
            <rFont val="Tahoma"/>
            <family val="2"/>
          </rPr>
          <t xml:space="preserve">
=Total sueldos * 12 / 52 * %trab. R.P.E. * Nro de lunes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asesor:</t>
        </r>
        <r>
          <rPr>
            <sz val="9"/>
            <color indexed="81"/>
            <rFont val="Tahoma"/>
            <family val="2"/>
          </rPr>
          <t xml:space="preserve">
=Total sueldos * %patr. L.P.H.</t>
        </r>
      </text>
    </comment>
    <comment ref="Q6" authorId="0" shapeId="0">
      <text>
        <r>
          <rPr>
            <b/>
            <sz val="9"/>
            <color indexed="81"/>
            <rFont val="Tahoma"/>
            <family val="2"/>
          </rPr>
          <t>asesor:</t>
        </r>
        <r>
          <rPr>
            <sz val="9"/>
            <color indexed="81"/>
            <rFont val="Tahoma"/>
            <family val="2"/>
          </rPr>
          <t xml:space="preserve">
=Total sueldos * % Trabaj. L.P.H.</t>
        </r>
      </text>
    </comment>
  </commentList>
</comments>
</file>

<file path=xl/sharedStrings.xml><?xml version="1.0" encoding="utf-8"?>
<sst xmlns="http://schemas.openxmlformats.org/spreadsheetml/2006/main" count="131" uniqueCount="66">
  <si>
    <t>Diciembre</t>
  </si>
  <si>
    <t>Noviembre</t>
  </si>
  <si>
    <t>Octubre</t>
  </si>
  <si>
    <t>Septiembre</t>
  </si>
  <si>
    <t>Agosto</t>
  </si>
  <si>
    <t>Julio</t>
  </si>
  <si>
    <t>Junio</t>
  </si>
  <si>
    <t>Mayo</t>
  </si>
  <si>
    <t>Abril</t>
  </si>
  <si>
    <t>Marzo</t>
  </si>
  <si>
    <t>Febrero</t>
  </si>
  <si>
    <t>Enero</t>
  </si>
  <si>
    <t>Retenc Mens.</t>
  </si>
  <si>
    <t>Aporte Mens.</t>
  </si>
  <si>
    <t>Retencion</t>
  </si>
  <si>
    <t>Aporte</t>
  </si>
  <si>
    <t>% Trab.</t>
  </si>
  <si>
    <t>% Patr.</t>
  </si>
  <si>
    <t>Trabajador 3</t>
  </si>
  <si>
    <t>Trabajador 2</t>
  </si>
  <si>
    <t>Trabajador 1</t>
  </si>
  <si>
    <t>Nro. De Lunes</t>
  </si>
  <si>
    <t>Meses</t>
  </si>
  <si>
    <t>Total</t>
  </si>
  <si>
    <t>L.P.H.</t>
  </si>
  <si>
    <t>R.P.E</t>
  </si>
  <si>
    <t>S.S.O</t>
  </si>
  <si>
    <t>Sueldo Mensual</t>
  </si>
  <si>
    <t>Tipos de producto</t>
  </si>
  <si>
    <t>Sillas ejecutivas</t>
  </si>
  <si>
    <t>Mesas de computadoras</t>
  </si>
  <si>
    <t>Escritorios</t>
  </si>
  <si>
    <t>Gaveteros</t>
  </si>
  <si>
    <t>papeleras</t>
  </si>
  <si>
    <t>Sillas de oficina</t>
  </si>
  <si>
    <t>TOTAL</t>
  </si>
  <si>
    <t>Rubros</t>
  </si>
  <si>
    <t>Sueldos</t>
  </si>
  <si>
    <t>Seguro Social</t>
  </si>
  <si>
    <t>Alquiler</t>
  </si>
  <si>
    <t>Telefono</t>
  </si>
  <si>
    <t>Energia E.</t>
  </si>
  <si>
    <t>Otros gastos</t>
  </si>
  <si>
    <t>Gastos</t>
  </si>
  <si>
    <t>Ingresos</t>
  </si>
  <si>
    <t>Resumen Presupuesto Anual 2019:</t>
  </si>
  <si>
    <t>Presupuesto de Gastos 2019:</t>
  </si>
  <si>
    <t>Presupuesto de Ventas del Año 2019:</t>
  </si>
  <si>
    <t>Asignación:</t>
  </si>
  <si>
    <t>Realice los cálculos solicitados en los comentarios de celda.</t>
  </si>
  <si>
    <t>Factura 1</t>
  </si>
  <si>
    <t>Factura 2</t>
  </si>
  <si>
    <t>Factura 3</t>
  </si>
  <si>
    <t>% Iva</t>
  </si>
  <si>
    <t>Total Iva</t>
  </si>
  <si>
    <t>Monitores</t>
  </si>
  <si>
    <t>Teclados</t>
  </si>
  <si>
    <t>Mouse</t>
  </si>
  <si>
    <t>Impresoras</t>
  </si>
  <si>
    <t>Ejemplo 1:</t>
  </si>
  <si>
    <t>Realice los cálculos del monto del IVA global de las 3 facturas de los artículos.</t>
  </si>
  <si>
    <t>Artículos</t>
  </si>
  <si>
    <t>Ejemplo 2:</t>
  </si>
  <si>
    <t>Nro. Fact</t>
  </si>
  <si>
    <t>Promedio Ventas</t>
  </si>
  <si>
    <t>Realice los cálculos del monto promedio de las 3 facturas de los artículos.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</si>
</sst>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#,##0.00_ ;\-#,##0.00\ "/>
    <numFmt numFmtId="165" formatCode="#,##0.000000"/>
    <numFmt numFmtId="166" formatCode="#,##0_ ;\-#,##0\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4" fontId="2" fillId="0" borderId="0" xfId="0" applyNumberFormat="1" applyFont="1" applyAlignment="1">
      <alignment horizontal="center"/>
    </xf>
    <xf numFmtId="4" fontId="2" fillId="0" borderId="0" xfId="0" applyNumberFormat="1" applyFont="1"/>
    <xf numFmtId="165" fontId="2" fillId="0" borderId="0" xfId="0" applyNumberFormat="1" applyFont="1" applyAlignment="1">
      <alignment horizontal="center"/>
    </xf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/>
    <xf numFmtId="0" fontId="2" fillId="0" borderId="0" xfId="0" applyFont="1"/>
    <xf numFmtId="166" fontId="0" fillId="0" borderId="0" xfId="1" applyNumberFormat="1" applyFont="1" applyAlignment="1">
      <alignment horizontal="center"/>
    </xf>
    <xf numFmtId="166" fontId="2" fillId="0" borderId="0" xfId="1" applyNumberFormat="1" applyFont="1" applyAlignment="1">
      <alignment horizontal="center"/>
    </xf>
    <xf numFmtId="0" fontId="7" fillId="0" borderId="0" xfId="0" applyFont="1"/>
    <xf numFmtId="0" fontId="8" fillId="0" borderId="0" xfId="0" applyFont="1"/>
    <xf numFmtId="0" fontId="9" fillId="0" borderId="0" xfId="0" applyFont="1" applyAlignment="1"/>
    <xf numFmtId="0" fontId="10" fillId="0" borderId="0" xfId="0" applyFont="1" applyAlignment="1"/>
    <xf numFmtId="43" fontId="0" fillId="0" borderId="0" xfId="0" applyNumberFormat="1"/>
    <xf numFmtId="1" fontId="0" fillId="0" borderId="0" xfId="0" applyNumberFormat="1" applyAlignment="1">
      <alignment horizontal="center"/>
    </xf>
    <xf numFmtId="43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" fontId="2" fillId="0" borderId="0" xfId="0" applyNumberFormat="1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9"/>
  <sheetViews>
    <sheetView workbookViewId="0">
      <selection activeCell="C8" sqref="C8"/>
    </sheetView>
  </sheetViews>
  <sheetFormatPr baseColWidth="10" defaultRowHeight="15" x14ac:dyDescent="0.25"/>
  <cols>
    <col min="3" max="9" width="12.85546875" customWidth="1"/>
  </cols>
  <sheetData>
    <row r="3" spans="1:9" x14ac:dyDescent="0.25">
      <c r="A3" s="15" t="s">
        <v>47</v>
      </c>
    </row>
    <row r="5" spans="1:9" x14ac:dyDescent="0.25">
      <c r="C5" s="23" t="s">
        <v>28</v>
      </c>
      <c r="D5" s="23"/>
      <c r="E5" s="23"/>
      <c r="F5" s="23"/>
      <c r="G5" s="23"/>
      <c r="H5" s="23"/>
      <c r="I5" s="23"/>
    </row>
    <row r="6" spans="1:9" x14ac:dyDescent="0.25">
      <c r="B6" s="12" t="s">
        <v>22</v>
      </c>
      <c r="C6" s="12" t="s">
        <v>29</v>
      </c>
      <c r="D6" s="12" t="s">
        <v>30</v>
      </c>
      <c r="E6" s="12" t="s">
        <v>31</v>
      </c>
      <c r="F6" s="12" t="s">
        <v>32</v>
      </c>
      <c r="G6" s="12" t="s">
        <v>33</v>
      </c>
      <c r="H6" s="12" t="s">
        <v>34</v>
      </c>
      <c r="I6" s="10" t="s">
        <v>35</v>
      </c>
    </row>
    <row r="7" spans="1:9" x14ac:dyDescent="0.25">
      <c r="B7" t="s">
        <v>11</v>
      </c>
      <c r="C7" s="13">
        <v>11191</v>
      </c>
      <c r="D7" s="13">
        <v>492614</v>
      </c>
      <c r="E7" s="13">
        <v>358586</v>
      </c>
      <c r="F7" s="13">
        <v>133056</v>
      </c>
      <c r="G7" s="13">
        <v>252900</v>
      </c>
      <c r="H7" s="13">
        <v>467503</v>
      </c>
      <c r="I7" s="14">
        <f>C7+D7+E7+F7+G7+H7</f>
        <v>1715850</v>
      </c>
    </row>
    <row r="8" spans="1:9" x14ac:dyDescent="0.25">
      <c r="B8" t="s">
        <v>10</v>
      </c>
      <c r="C8" s="13">
        <v>275005</v>
      </c>
      <c r="D8" s="13">
        <v>314170</v>
      </c>
      <c r="E8" s="13">
        <v>203629</v>
      </c>
      <c r="F8" s="13">
        <v>379481</v>
      </c>
      <c r="G8" s="13">
        <v>357002</v>
      </c>
      <c r="H8" s="13">
        <v>298525</v>
      </c>
      <c r="I8" s="14">
        <f t="shared" ref="I8:I19" si="0">C8+D8+E8+F8+G8+H8</f>
        <v>1827812</v>
      </c>
    </row>
    <row r="9" spans="1:9" x14ac:dyDescent="0.25">
      <c r="B9" t="s">
        <v>9</v>
      </c>
      <c r="C9" s="13">
        <v>338023</v>
      </c>
      <c r="D9" s="13">
        <v>454799</v>
      </c>
      <c r="E9" s="13">
        <v>205061</v>
      </c>
      <c r="F9" s="13">
        <v>489372</v>
      </c>
      <c r="G9" s="13">
        <v>103717</v>
      </c>
      <c r="H9" s="13">
        <v>249363</v>
      </c>
      <c r="I9" s="14">
        <f t="shared" si="0"/>
        <v>1840335</v>
      </c>
    </row>
    <row r="10" spans="1:9" x14ac:dyDescent="0.25">
      <c r="B10" t="s">
        <v>8</v>
      </c>
      <c r="C10" s="13">
        <v>419544</v>
      </c>
      <c r="D10" s="13">
        <v>328826</v>
      </c>
      <c r="E10" s="13">
        <v>388007</v>
      </c>
      <c r="F10" s="13">
        <v>178276</v>
      </c>
      <c r="G10" s="13">
        <v>123491</v>
      </c>
      <c r="H10" s="13">
        <v>454484</v>
      </c>
      <c r="I10" s="14">
        <f t="shared" si="0"/>
        <v>1892628</v>
      </c>
    </row>
    <row r="11" spans="1:9" x14ac:dyDescent="0.25">
      <c r="B11" t="s">
        <v>7</v>
      </c>
      <c r="C11" s="13">
        <v>370949</v>
      </c>
      <c r="D11" s="13">
        <v>306389</v>
      </c>
      <c r="E11" s="13">
        <v>314408</v>
      </c>
      <c r="F11" s="13">
        <v>420362</v>
      </c>
      <c r="G11" s="13">
        <v>396081</v>
      </c>
      <c r="H11" s="13">
        <v>326031</v>
      </c>
      <c r="I11" s="14">
        <f t="shared" si="0"/>
        <v>2134220</v>
      </c>
    </row>
    <row r="12" spans="1:9" x14ac:dyDescent="0.25">
      <c r="B12" t="s">
        <v>6</v>
      </c>
      <c r="C12" s="13">
        <v>451890</v>
      </c>
      <c r="D12" s="13">
        <v>260814</v>
      </c>
      <c r="E12" s="13">
        <v>358130</v>
      </c>
      <c r="F12" s="13">
        <v>332339</v>
      </c>
      <c r="G12" s="13">
        <v>461898</v>
      </c>
      <c r="H12" s="13">
        <v>399685</v>
      </c>
      <c r="I12" s="14">
        <f t="shared" si="0"/>
        <v>2264756</v>
      </c>
    </row>
    <row r="13" spans="1:9" x14ac:dyDescent="0.25">
      <c r="B13" t="s">
        <v>5</v>
      </c>
      <c r="C13" s="13">
        <v>409994</v>
      </c>
      <c r="D13" s="13">
        <v>387698</v>
      </c>
      <c r="E13" s="13">
        <v>444035</v>
      </c>
      <c r="F13" s="13">
        <v>302888</v>
      </c>
      <c r="G13" s="13">
        <v>495599</v>
      </c>
      <c r="H13" s="13">
        <v>211907</v>
      </c>
      <c r="I13" s="14">
        <f t="shared" si="0"/>
        <v>2252121</v>
      </c>
    </row>
    <row r="14" spans="1:9" x14ac:dyDescent="0.25">
      <c r="B14" t="s">
        <v>4</v>
      </c>
      <c r="C14" s="13">
        <v>132749</v>
      </c>
      <c r="D14" s="13">
        <v>331875</v>
      </c>
      <c r="E14" s="13">
        <v>324922</v>
      </c>
      <c r="F14" s="13">
        <v>218194</v>
      </c>
      <c r="G14" s="13">
        <v>252284</v>
      </c>
      <c r="H14" s="13">
        <v>431819</v>
      </c>
      <c r="I14" s="14">
        <f t="shared" si="0"/>
        <v>1691843</v>
      </c>
    </row>
    <row r="15" spans="1:9" x14ac:dyDescent="0.25">
      <c r="B15" t="s">
        <v>3</v>
      </c>
      <c r="C15" s="13">
        <v>406509</v>
      </c>
      <c r="D15" s="13">
        <v>225094</v>
      </c>
      <c r="E15" s="13">
        <v>494475</v>
      </c>
      <c r="F15" s="13">
        <v>212409</v>
      </c>
      <c r="G15" s="13">
        <v>448741</v>
      </c>
      <c r="H15" s="13">
        <v>206641</v>
      </c>
      <c r="I15" s="14">
        <f t="shared" si="0"/>
        <v>1993869</v>
      </c>
    </row>
    <row r="16" spans="1:9" x14ac:dyDescent="0.25">
      <c r="B16" t="s">
        <v>2</v>
      </c>
      <c r="C16" s="13">
        <v>155447</v>
      </c>
      <c r="D16" s="13">
        <v>297855</v>
      </c>
      <c r="E16" s="13">
        <v>173656</v>
      </c>
      <c r="F16" s="13">
        <v>460208</v>
      </c>
      <c r="G16" s="13">
        <v>220517</v>
      </c>
      <c r="H16" s="13">
        <v>163089</v>
      </c>
      <c r="I16" s="14">
        <f t="shared" si="0"/>
        <v>1470772</v>
      </c>
    </row>
    <row r="17" spans="2:9" x14ac:dyDescent="0.25">
      <c r="B17" t="s">
        <v>1</v>
      </c>
      <c r="C17" s="13">
        <v>419437</v>
      </c>
      <c r="D17" s="13">
        <v>356669</v>
      </c>
      <c r="E17" s="13">
        <v>478014</v>
      </c>
      <c r="F17" s="13">
        <v>134314</v>
      </c>
      <c r="G17" s="13">
        <v>173990</v>
      </c>
      <c r="H17" s="13">
        <v>200683</v>
      </c>
      <c r="I17" s="14">
        <f t="shared" si="0"/>
        <v>1763107</v>
      </c>
    </row>
    <row r="18" spans="2:9" x14ac:dyDescent="0.25">
      <c r="B18" t="s">
        <v>0</v>
      </c>
      <c r="C18" s="13">
        <v>280498</v>
      </c>
      <c r="D18" s="13">
        <v>419559</v>
      </c>
      <c r="E18" s="13">
        <v>484468</v>
      </c>
      <c r="F18" s="13">
        <v>418177</v>
      </c>
      <c r="G18" s="13">
        <v>165959</v>
      </c>
      <c r="H18" s="13">
        <v>305911</v>
      </c>
      <c r="I18" s="14">
        <f t="shared" si="0"/>
        <v>2074572</v>
      </c>
    </row>
    <row r="19" spans="2:9" x14ac:dyDescent="0.25">
      <c r="B19" s="10" t="s">
        <v>35</v>
      </c>
      <c r="C19" s="14">
        <f>C7+C8+C9+C10+C11+C12+C13+C14+C15+C16+C17+C18</f>
        <v>3671236</v>
      </c>
      <c r="D19" s="14">
        <f t="shared" ref="D19:H19" si="1">D7+D8+D9+D10+D11+D12+D13+D14+D15+D16+D17+D18</f>
        <v>4176362</v>
      </c>
      <c r="E19" s="14">
        <f t="shared" si="1"/>
        <v>4227391</v>
      </c>
      <c r="F19" s="14">
        <f t="shared" si="1"/>
        <v>3679076</v>
      </c>
      <c r="G19" s="14">
        <f t="shared" si="1"/>
        <v>3452179</v>
      </c>
      <c r="H19" s="14">
        <f t="shared" si="1"/>
        <v>3715641</v>
      </c>
      <c r="I19" s="14">
        <f t="shared" si="0"/>
        <v>22921885</v>
      </c>
    </row>
  </sheetData>
  <mergeCells count="1">
    <mergeCell ref="C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9"/>
  <sheetViews>
    <sheetView workbookViewId="0">
      <selection activeCell="D7" sqref="D7"/>
    </sheetView>
  </sheetViews>
  <sheetFormatPr baseColWidth="10" defaultRowHeight="15" x14ac:dyDescent="0.25"/>
  <cols>
    <col min="3" max="9" width="12.85546875" customWidth="1"/>
  </cols>
  <sheetData>
    <row r="3" spans="1:9" x14ac:dyDescent="0.25">
      <c r="A3" s="15" t="s">
        <v>46</v>
      </c>
    </row>
    <row r="6" spans="1:9" x14ac:dyDescent="0.25">
      <c r="B6" s="12" t="s">
        <v>36</v>
      </c>
      <c r="C6" s="10" t="s">
        <v>37</v>
      </c>
      <c r="D6" s="10" t="s">
        <v>38</v>
      </c>
      <c r="E6" s="10" t="s">
        <v>39</v>
      </c>
      <c r="F6" s="10" t="s">
        <v>40</v>
      </c>
      <c r="G6" s="10" t="s">
        <v>41</v>
      </c>
      <c r="H6" s="10" t="s">
        <v>42</v>
      </c>
      <c r="I6" s="10" t="s">
        <v>35</v>
      </c>
    </row>
    <row r="7" spans="1:9" x14ac:dyDescent="0.25">
      <c r="B7" s="10" t="s">
        <v>11</v>
      </c>
      <c r="C7" s="13">
        <v>142700</v>
      </c>
      <c r="D7" s="13">
        <v>110297</v>
      </c>
      <c r="E7" s="13">
        <v>102307</v>
      </c>
      <c r="F7" s="13">
        <v>129346</v>
      </c>
      <c r="G7" s="13">
        <v>121545</v>
      </c>
      <c r="H7" s="13">
        <v>120996</v>
      </c>
      <c r="I7" s="14">
        <f>C7+D7+E7+F7+G7+H7</f>
        <v>727191</v>
      </c>
    </row>
    <row r="8" spans="1:9" x14ac:dyDescent="0.25">
      <c r="B8" s="10" t="s">
        <v>10</v>
      </c>
      <c r="C8" s="13">
        <v>147786</v>
      </c>
      <c r="D8" s="13">
        <v>102938</v>
      </c>
      <c r="E8" s="13">
        <v>54566</v>
      </c>
      <c r="F8" s="13">
        <v>118597</v>
      </c>
      <c r="G8" s="13">
        <v>123200</v>
      </c>
      <c r="H8" s="13">
        <v>63022</v>
      </c>
      <c r="I8" s="14">
        <f t="shared" ref="I8:I19" si="0">C8+D8+E8+F8+G8+H8</f>
        <v>610109</v>
      </c>
    </row>
    <row r="9" spans="1:9" x14ac:dyDescent="0.25">
      <c r="B9" s="10" t="s">
        <v>9</v>
      </c>
      <c r="C9" s="13">
        <v>118080</v>
      </c>
      <c r="D9" s="13">
        <v>94696</v>
      </c>
      <c r="E9" s="13">
        <v>114109</v>
      </c>
      <c r="F9" s="13">
        <v>86352</v>
      </c>
      <c r="G9" s="13">
        <v>98276</v>
      </c>
      <c r="H9" s="13">
        <v>124199</v>
      </c>
      <c r="I9" s="14">
        <f t="shared" si="0"/>
        <v>635712</v>
      </c>
    </row>
    <row r="10" spans="1:9" x14ac:dyDescent="0.25">
      <c r="B10" s="10" t="s">
        <v>8</v>
      </c>
      <c r="C10" s="13">
        <v>54909</v>
      </c>
      <c r="D10" s="13">
        <v>124024</v>
      </c>
      <c r="E10" s="13">
        <v>139440</v>
      </c>
      <c r="F10" s="13">
        <v>147412</v>
      </c>
      <c r="G10" s="13">
        <v>75772</v>
      </c>
      <c r="H10" s="13">
        <v>121500</v>
      </c>
      <c r="I10" s="14">
        <f t="shared" si="0"/>
        <v>663057</v>
      </c>
    </row>
    <row r="11" spans="1:9" x14ac:dyDescent="0.25">
      <c r="B11" s="10" t="s">
        <v>7</v>
      </c>
      <c r="C11" s="13">
        <v>81092</v>
      </c>
      <c r="D11" s="13">
        <v>80853</v>
      </c>
      <c r="E11" s="13">
        <v>63815</v>
      </c>
      <c r="F11" s="13">
        <v>142144</v>
      </c>
      <c r="G11" s="13">
        <v>101172</v>
      </c>
      <c r="H11" s="13">
        <v>116250</v>
      </c>
      <c r="I11" s="14">
        <f t="shared" si="0"/>
        <v>585326</v>
      </c>
    </row>
    <row r="12" spans="1:9" x14ac:dyDescent="0.25">
      <c r="B12" s="10" t="s">
        <v>6</v>
      </c>
      <c r="C12" s="13">
        <v>92212</v>
      </c>
      <c r="D12" s="13">
        <v>86263</v>
      </c>
      <c r="E12" s="13">
        <v>57451</v>
      </c>
      <c r="F12" s="13">
        <v>126868</v>
      </c>
      <c r="G12" s="13">
        <v>104514</v>
      </c>
      <c r="H12" s="13">
        <v>96858</v>
      </c>
      <c r="I12" s="14">
        <f t="shared" si="0"/>
        <v>564166</v>
      </c>
    </row>
    <row r="13" spans="1:9" x14ac:dyDescent="0.25">
      <c r="B13" s="10" t="s">
        <v>5</v>
      </c>
      <c r="C13" s="13">
        <v>101604</v>
      </c>
      <c r="D13" s="13">
        <v>121845</v>
      </c>
      <c r="E13" s="13">
        <v>117654</v>
      </c>
      <c r="F13" s="13">
        <v>77263</v>
      </c>
      <c r="G13" s="13">
        <v>87899</v>
      </c>
      <c r="H13" s="13">
        <v>88911</v>
      </c>
      <c r="I13" s="14">
        <f t="shared" si="0"/>
        <v>595176</v>
      </c>
    </row>
    <row r="14" spans="1:9" x14ac:dyDescent="0.25">
      <c r="B14" s="10" t="s">
        <v>4</v>
      </c>
      <c r="C14" s="13">
        <v>118777</v>
      </c>
      <c r="D14" s="13">
        <v>144441</v>
      </c>
      <c r="E14" s="13">
        <v>85637</v>
      </c>
      <c r="F14" s="13">
        <v>80984</v>
      </c>
      <c r="G14" s="13">
        <v>132250</v>
      </c>
      <c r="H14" s="13">
        <v>66835</v>
      </c>
      <c r="I14" s="14">
        <f t="shared" si="0"/>
        <v>628924</v>
      </c>
    </row>
    <row r="15" spans="1:9" x14ac:dyDescent="0.25">
      <c r="B15" s="10" t="s">
        <v>3</v>
      </c>
      <c r="C15" s="13">
        <v>135905</v>
      </c>
      <c r="D15" s="13">
        <v>131219</v>
      </c>
      <c r="E15" s="13">
        <v>60535</v>
      </c>
      <c r="F15" s="13">
        <v>143574</v>
      </c>
      <c r="G15" s="13">
        <v>112037</v>
      </c>
      <c r="H15" s="13">
        <v>74671</v>
      </c>
      <c r="I15" s="14">
        <f t="shared" si="0"/>
        <v>657941</v>
      </c>
    </row>
    <row r="16" spans="1:9" x14ac:dyDescent="0.25">
      <c r="B16" s="10" t="s">
        <v>2</v>
      </c>
      <c r="C16" s="13">
        <v>114144</v>
      </c>
      <c r="D16" s="13">
        <v>75995</v>
      </c>
      <c r="E16" s="13">
        <v>56455</v>
      </c>
      <c r="F16" s="13">
        <v>128273</v>
      </c>
      <c r="G16" s="13">
        <v>139447</v>
      </c>
      <c r="H16" s="13">
        <v>51886</v>
      </c>
      <c r="I16" s="14">
        <f t="shared" si="0"/>
        <v>566200</v>
      </c>
    </row>
    <row r="17" spans="2:9" x14ac:dyDescent="0.25">
      <c r="B17" s="10" t="s">
        <v>1</v>
      </c>
      <c r="C17" s="13">
        <v>60570</v>
      </c>
      <c r="D17" s="13">
        <v>80534</v>
      </c>
      <c r="E17" s="13">
        <v>59495</v>
      </c>
      <c r="F17" s="13">
        <v>149254</v>
      </c>
      <c r="G17" s="13">
        <v>112542</v>
      </c>
      <c r="H17" s="13">
        <v>105957</v>
      </c>
      <c r="I17" s="14">
        <f t="shared" si="0"/>
        <v>568352</v>
      </c>
    </row>
    <row r="18" spans="2:9" x14ac:dyDescent="0.25">
      <c r="B18" s="10" t="s">
        <v>0</v>
      </c>
      <c r="C18" s="13">
        <v>108324</v>
      </c>
      <c r="D18" s="13">
        <v>68032</v>
      </c>
      <c r="E18" s="13">
        <v>53772</v>
      </c>
      <c r="F18" s="13">
        <v>138097</v>
      </c>
      <c r="G18" s="13">
        <v>61209</v>
      </c>
      <c r="H18" s="13">
        <v>113650</v>
      </c>
      <c r="I18" s="14">
        <f t="shared" si="0"/>
        <v>543084</v>
      </c>
    </row>
    <row r="19" spans="2:9" x14ac:dyDescent="0.25">
      <c r="B19" s="10" t="s">
        <v>35</v>
      </c>
      <c r="C19" s="14">
        <f>C7+C8+C9+C10+C11+C12+C13+C14+C15+C16+C17+C18</f>
        <v>1276103</v>
      </c>
      <c r="D19" s="14">
        <f t="shared" ref="D19:H19" si="1">D7+D8+D9+D10+D11+D12+D13+D14+D15+D16+D17+D18</f>
        <v>1221137</v>
      </c>
      <c r="E19" s="14">
        <f t="shared" si="1"/>
        <v>965236</v>
      </c>
      <c r="F19" s="14">
        <f t="shared" si="1"/>
        <v>1468164</v>
      </c>
      <c r="G19" s="14">
        <f t="shared" si="1"/>
        <v>1269863</v>
      </c>
      <c r="H19" s="14">
        <f t="shared" si="1"/>
        <v>1144735</v>
      </c>
      <c r="I19" s="14">
        <f t="shared" si="0"/>
        <v>7345238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zoomScaleNormal="100" workbookViewId="0">
      <selection activeCell="F14" sqref="F14"/>
    </sheetView>
  </sheetViews>
  <sheetFormatPr baseColWidth="10" defaultRowHeight="15" x14ac:dyDescent="0.25"/>
  <cols>
    <col min="1" max="1" width="13.85546875" customWidth="1"/>
    <col min="2" max="2" width="16.42578125" customWidth="1"/>
    <col min="3" max="5" width="14.85546875" customWidth="1"/>
    <col min="6" max="6" width="14" customWidth="1"/>
    <col min="7" max="14" width="13.140625" bestFit="1" customWidth="1"/>
  </cols>
  <sheetData>
    <row r="1" spans="1:6" ht="15.75" x14ac:dyDescent="0.25">
      <c r="A1" s="16" t="s">
        <v>48</v>
      </c>
      <c r="B1" s="17" t="s">
        <v>49</v>
      </c>
    </row>
    <row r="3" spans="1:6" x14ac:dyDescent="0.25">
      <c r="A3" s="15" t="s">
        <v>45</v>
      </c>
    </row>
    <row r="6" spans="1:6" x14ac:dyDescent="0.25">
      <c r="B6" s="10" t="s">
        <v>22</v>
      </c>
      <c r="C6" s="10" t="s">
        <v>44</v>
      </c>
      <c r="D6" s="10" t="s">
        <v>43</v>
      </c>
      <c r="E6" s="10" t="s">
        <v>23</v>
      </c>
    </row>
    <row r="7" spans="1:6" x14ac:dyDescent="0.25">
      <c r="B7" s="12" t="s">
        <v>11</v>
      </c>
      <c r="C7" s="13">
        <f>Ingresos!I7</f>
        <v>1715850</v>
      </c>
      <c r="D7" s="13">
        <f>Gastos!I7</f>
        <v>727191</v>
      </c>
      <c r="E7" s="13">
        <f>Ingresos!I7-Gastos!I7</f>
        <v>988659</v>
      </c>
      <c r="F7" s="13"/>
    </row>
    <row r="8" spans="1:6" x14ac:dyDescent="0.25">
      <c r="B8" s="12" t="s">
        <v>10</v>
      </c>
      <c r="C8" s="13">
        <f>Ingresos!I8</f>
        <v>1827812</v>
      </c>
      <c r="D8" s="13">
        <f>Gastos!I8</f>
        <v>610109</v>
      </c>
      <c r="E8" s="13">
        <f>Ingresos!I8-Gastos!I8</f>
        <v>1217703</v>
      </c>
      <c r="F8" s="13"/>
    </row>
    <row r="9" spans="1:6" x14ac:dyDescent="0.25">
      <c r="B9" s="12" t="s">
        <v>9</v>
      </c>
      <c r="C9" s="13">
        <f>Ingresos!I9</f>
        <v>1840335</v>
      </c>
      <c r="D9" s="13">
        <f>Gastos!I9</f>
        <v>635712</v>
      </c>
      <c r="E9" s="13">
        <f>Ingresos!I9-Gastos!I9</f>
        <v>1204623</v>
      </c>
      <c r="F9" s="13"/>
    </row>
    <row r="10" spans="1:6" x14ac:dyDescent="0.25">
      <c r="B10" s="12" t="s">
        <v>8</v>
      </c>
      <c r="C10" s="13">
        <f>Ingresos!I10</f>
        <v>1892628</v>
      </c>
      <c r="D10" s="13">
        <f>Gastos!I10</f>
        <v>663057</v>
      </c>
      <c r="E10" s="13">
        <f>Ingresos!I10-Gastos!I10</f>
        <v>1229571</v>
      </c>
      <c r="F10" s="13"/>
    </row>
    <row r="11" spans="1:6" x14ac:dyDescent="0.25">
      <c r="B11" s="12" t="s">
        <v>7</v>
      </c>
      <c r="C11" s="13">
        <f>Ingresos!I11</f>
        <v>2134220</v>
      </c>
      <c r="D11" s="13">
        <f>Gastos!I11</f>
        <v>585326</v>
      </c>
      <c r="E11" s="13">
        <f>Ingresos!I11-Gastos!I11</f>
        <v>1548894</v>
      </c>
      <c r="F11" s="13"/>
    </row>
    <row r="12" spans="1:6" x14ac:dyDescent="0.25">
      <c r="B12" s="12" t="s">
        <v>6</v>
      </c>
      <c r="C12" s="13">
        <f>Ingresos!I12</f>
        <v>2264756</v>
      </c>
      <c r="D12" s="13">
        <f>Gastos!I12</f>
        <v>564166</v>
      </c>
      <c r="E12" s="13">
        <f>Ingresos!I12-Gastos!I12</f>
        <v>1700590</v>
      </c>
      <c r="F12" s="13"/>
    </row>
    <row r="13" spans="1:6" x14ac:dyDescent="0.25">
      <c r="B13" s="12" t="s">
        <v>5</v>
      </c>
      <c r="C13" s="13">
        <f>Ingresos!I13</f>
        <v>2252121</v>
      </c>
      <c r="D13" s="13">
        <f>Gastos!I13</f>
        <v>595176</v>
      </c>
      <c r="E13" s="13">
        <f>Ingresos!I13-Gastos!I13</f>
        <v>1656945</v>
      </c>
      <c r="F13" s="13"/>
    </row>
    <row r="14" spans="1:6" x14ac:dyDescent="0.25">
      <c r="B14" s="12" t="s">
        <v>4</v>
      </c>
      <c r="C14" s="13">
        <f>Ingresos!I14</f>
        <v>1691843</v>
      </c>
      <c r="D14" s="13">
        <f>Gastos!I14</f>
        <v>628924</v>
      </c>
      <c r="E14" s="13">
        <f>Ingresos!I14-Gastos!I14</f>
        <v>1062919</v>
      </c>
      <c r="F14" s="13"/>
    </row>
    <row r="15" spans="1:6" x14ac:dyDescent="0.25">
      <c r="B15" s="12" t="s">
        <v>3</v>
      </c>
      <c r="C15" s="13">
        <f>Ingresos!I15</f>
        <v>1993869</v>
      </c>
      <c r="D15" s="13">
        <f>Gastos!I15</f>
        <v>657941</v>
      </c>
      <c r="E15" s="13">
        <f>Ingresos!I15-Gastos!I15</f>
        <v>1335928</v>
      </c>
      <c r="F15" s="13"/>
    </row>
    <row r="16" spans="1:6" x14ac:dyDescent="0.25">
      <c r="B16" s="12" t="s">
        <v>2</v>
      </c>
      <c r="C16" s="13">
        <f>Ingresos!I16</f>
        <v>1470772</v>
      </c>
      <c r="D16" s="13">
        <f>Gastos!I16</f>
        <v>566200</v>
      </c>
      <c r="E16" s="13">
        <f>Ingresos!I16-Gastos!I16</f>
        <v>904572</v>
      </c>
      <c r="F16" s="13"/>
    </row>
    <row r="17" spans="2:6" x14ac:dyDescent="0.25">
      <c r="B17" s="12" t="s">
        <v>1</v>
      </c>
      <c r="C17" s="13">
        <f>Ingresos!I17</f>
        <v>1763107</v>
      </c>
      <c r="D17" s="13">
        <f>Gastos!I17</f>
        <v>568352</v>
      </c>
      <c r="E17" s="13">
        <f>Ingresos!I17-Gastos!I17</f>
        <v>1194755</v>
      </c>
      <c r="F17" s="13"/>
    </row>
    <row r="18" spans="2:6" x14ac:dyDescent="0.25">
      <c r="B18" s="12" t="s">
        <v>0</v>
      </c>
      <c r="C18" s="13">
        <f>Ingresos!I18</f>
        <v>2074572</v>
      </c>
      <c r="D18" s="13">
        <f>Gastos!I18</f>
        <v>543084</v>
      </c>
      <c r="E18" s="13">
        <f>Ingresos!I18-Gastos!I18</f>
        <v>1531488</v>
      </c>
      <c r="F18" s="13"/>
    </row>
    <row r="19" spans="2:6" x14ac:dyDescent="0.25">
      <c r="B19" s="10" t="s">
        <v>35</v>
      </c>
      <c r="C19" s="13">
        <f>C7+C18+C17+C16+C15+C14+C13+C12+C11+C10+C9+C8</f>
        <v>22921885</v>
      </c>
      <c r="D19" s="13">
        <f>D7+D8+D9+D10+D11+D12+D13+D14+D15+D16+D17+D18</f>
        <v>7345238</v>
      </c>
      <c r="E19" s="13">
        <f>Ingresos!I19-Gastos!I19</f>
        <v>15576647</v>
      </c>
      <c r="F19" s="1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opLeftCell="A7" workbookViewId="0">
      <selection activeCell="D21" sqref="D21"/>
    </sheetView>
  </sheetViews>
  <sheetFormatPr baseColWidth="10" defaultRowHeight="15" x14ac:dyDescent="0.25"/>
  <cols>
    <col min="1" max="1" width="15.7109375" customWidth="1"/>
    <col min="2" max="4" width="14" bestFit="1" customWidth="1"/>
    <col min="5" max="5" width="8.85546875" customWidth="1"/>
    <col min="6" max="6" width="16.42578125" bestFit="1" customWidth="1"/>
  </cols>
  <sheetData>
    <row r="1" spans="1:6" ht="15.75" x14ac:dyDescent="0.25">
      <c r="A1" s="22" t="s">
        <v>59</v>
      </c>
      <c r="B1" s="18" t="s">
        <v>60</v>
      </c>
    </row>
    <row r="4" spans="1:6" x14ac:dyDescent="0.25">
      <c r="A4" s="10" t="s">
        <v>61</v>
      </c>
      <c r="B4" s="10" t="s">
        <v>50</v>
      </c>
      <c r="C4" s="10" t="s">
        <v>51</v>
      </c>
      <c r="D4" s="10" t="s">
        <v>52</v>
      </c>
      <c r="E4" s="10" t="s">
        <v>53</v>
      </c>
      <c r="F4" s="10" t="s">
        <v>54</v>
      </c>
    </row>
    <row r="5" spans="1:6" x14ac:dyDescent="0.25">
      <c r="A5" t="s">
        <v>55</v>
      </c>
      <c r="B5" s="19">
        <v>20000</v>
      </c>
      <c r="C5" s="19">
        <v>45000</v>
      </c>
      <c r="D5" s="19">
        <v>30000</v>
      </c>
      <c r="E5" s="3">
        <v>0.16</v>
      </c>
      <c r="F5" s="19">
        <f>(B5+C5+D5)*E5</f>
        <v>15200</v>
      </c>
    </row>
    <row r="6" spans="1:6" x14ac:dyDescent="0.25">
      <c r="A6" t="s">
        <v>56</v>
      </c>
      <c r="B6" s="19">
        <v>10000</v>
      </c>
      <c r="C6" s="19">
        <v>12000</v>
      </c>
      <c r="D6" s="19">
        <v>15000</v>
      </c>
      <c r="E6" s="3">
        <v>0.16</v>
      </c>
      <c r="F6" s="19">
        <f t="shared" ref="F6:F8" si="0">(B6+C6+D6)*E6</f>
        <v>5920</v>
      </c>
    </row>
    <row r="7" spans="1:6" x14ac:dyDescent="0.25">
      <c r="A7" t="s">
        <v>57</v>
      </c>
      <c r="B7" s="19">
        <v>50000</v>
      </c>
      <c r="C7" s="19">
        <v>5000</v>
      </c>
      <c r="D7" s="19">
        <v>25000</v>
      </c>
      <c r="E7" s="3">
        <v>0.16</v>
      </c>
      <c r="F7" s="19">
        <f t="shared" si="0"/>
        <v>12800</v>
      </c>
    </row>
    <row r="8" spans="1:6" x14ac:dyDescent="0.25">
      <c r="A8" t="s">
        <v>58</v>
      </c>
      <c r="B8" s="19">
        <v>18000</v>
      </c>
      <c r="C8" s="19">
        <v>9000</v>
      </c>
      <c r="D8" s="19">
        <v>13000</v>
      </c>
      <c r="E8" s="3">
        <v>0.16</v>
      </c>
      <c r="F8" s="19">
        <f t="shared" si="0"/>
        <v>6400</v>
      </c>
    </row>
    <row r="12" spans="1:6" ht="15.75" x14ac:dyDescent="0.25">
      <c r="A12" s="22" t="s">
        <v>62</v>
      </c>
      <c r="B12" s="18" t="s">
        <v>65</v>
      </c>
    </row>
    <row r="15" spans="1:6" x14ac:dyDescent="0.25">
      <c r="A15" s="10" t="s">
        <v>61</v>
      </c>
      <c r="B15" s="10" t="s">
        <v>50</v>
      </c>
      <c r="C15" s="10" t="s">
        <v>51</v>
      </c>
      <c r="D15" s="10" t="s">
        <v>52</v>
      </c>
      <c r="E15" s="10" t="s">
        <v>63</v>
      </c>
      <c r="F15" s="10" t="s">
        <v>64</v>
      </c>
    </row>
    <row r="16" spans="1:6" x14ac:dyDescent="0.25">
      <c r="A16" t="s">
        <v>55</v>
      </c>
      <c r="B16" s="19">
        <v>20000</v>
      </c>
      <c r="C16" s="19">
        <v>45000</v>
      </c>
      <c r="D16" s="19">
        <v>30000</v>
      </c>
      <c r="E16" s="20">
        <f>COUNT(B16:D16)</f>
        <v>3</v>
      </c>
      <c r="F16" s="19">
        <f>(B16+C16+D16)*E16</f>
        <v>285000</v>
      </c>
    </row>
    <row r="17" spans="1:6" x14ac:dyDescent="0.25">
      <c r="A17" t="s">
        <v>56</v>
      </c>
      <c r="B17" s="19">
        <v>10000</v>
      </c>
      <c r="C17" s="21"/>
      <c r="D17" s="19">
        <v>15000</v>
      </c>
      <c r="E17" s="20">
        <f t="shared" ref="E17:E19" si="1">COUNT(B17:D17)</f>
        <v>2</v>
      </c>
      <c r="F17" s="19">
        <f>(B17+C17+D17)*E17</f>
        <v>50000</v>
      </c>
    </row>
    <row r="18" spans="1:6" x14ac:dyDescent="0.25">
      <c r="A18" t="s">
        <v>57</v>
      </c>
      <c r="B18" s="21"/>
      <c r="C18" s="19">
        <v>5000</v>
      </c>
      <c r="D18" s="21"/>
      <c r="E18" s="20">
        <f t="shared" si="1"/>
        <v>1</v>
      </c>
      <c r="F18" s="19">
        <f>C18*E18</f>
        <v>5000</v>
      </c>
    </row>
    <row r="19" spans="1:6" x14ac:dyDescent="0.25">
      <c r="A19" t="s">
        <v>58</v>
      </c>
      <c r="B19" s="19">
        <v>18000</v>
      </c>
      <c r="C19" s="21"/>
      <c r="D19" s="19">
        <v>13000</v>
      </c>
      <c r="E19" s="20">
        <f t="shared" si="1"/>
        <v>2</v>
      </c>
      <c r="F19" s="19">
        <f>(B19+D19)*E19</f>
        <v>62000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"/>
  <sheetViews>
    <sheetView tabSelected="1" zoomScale="90" zoomScaleNormal="90" workbookViewId="0">
      <selection activeCell="L7" sqref="L7"/>
    </sheetView>
  </sheetViews>
  <sheetFormatPr baseColWidth="10" defaultRowHeight="15" x14ac:dyDescent="0.25"/>
  <cols>
    <col min="1" max="1" width="21.28515625" customWidth="1"/>
    <col min="2" max="2" width="12" customWidth="1"/>
    <col min="3" max="5" width="13.85546875" customWidth="1"/>
    <col min="6" max="11" width="7.42578125" customWidth="1"/>
    <col min="12" max="19" width="13.5703125" customWidth="1"/>
  </cols>
  <sheetData>
    <row r="1" spans="1:19" ht="15.75" x14ac:dyDescent="0.25">
      <c r="A1" s="16" t="s">
        <v>48</v>
      </c>
      <c r="B1" s="17" t="s">
        <v>49</v>
      </c>
    </row>
    <row r="5" spans="1:19" x14ac:dyDescent="0.25">
      <c r="B5" s="8"/>
      <c r="C5" s="11" t="s">
        <v>27</v>
      </c>
      <c r="D5" s="11"/>
      <c r="E5" s="11"/>
      <c r="F5" s="24" t="s">
        <v>26</v>
      </c>
      <c r="G5" s="24"/>
      <c r="H5" s="23" t="s">
        <v>25</v>
      </c>
      <c r="I5" s="23"/>
      <c r="J5" s="23" t="s">
        <v>24</v>
      </c>
      <c r="K5" s="23"/>
      <c r="L5" s="24" t="s">
        <v>26</v>
      </c>
      <c r="M5" s="24"/>
      <c r="N5" s="23" t="s">
        <v>25</v>
      </c>
      <c r="O5" s="23"/>
      <c r="P5" s="23" t="s">
        <v>24</v>
      </c>
      <c r="Q5" s="23"/>
      <c r="R5" s="9" t="s">
        <v>23</v>
      </c>
      <c r="S5" s="9" t="s">
        <v>23</v>
      </c>
    </row>
    <row r="6" spans="1:19" x14ac:dyDescent="0.25">
      <c r="A6" s="2" t="s">
        <v>22</v>
      </c>
      <c r="B6" s="8" t="s">
        <v>21</v>
      </c>
      <c r="C6" s="7" t="s">
        <v>20</v>
      </c>
      <c r="D6" s="7" t="s">
        <v>19</v>
      </c>
      <c r="E6" s="7" t="s">
        <v>18</v>
      </c>
      <c r="F6" s="6" t="s">
        <v>17</v>
      </c>
      <c r="G6" s="6" t="s">
        <v>16</v>
      </c>
      <c r="H6" s="6" t="s">
        <v>17</v>
      </c>
      <c r="I6" s="6" t="s">
        <v>16</v>
      </c>
      <c r="J6" s="6" t="s">
        <v>17</v>
      </c>
      <c r="K6" s="6" t="s">
        <v>16</v>
      </c>
      <c r="L6" s="5" t="s">
        <v>15</v>
      </c>
      <c r="M6" s="5" t="s">
        <v>14</v>
      </c>
      <c r="N6" s="5" t="s">
        <v>15</v>
      </c>
      <c r="O6" s="5" t="s">
        <v>14</v>
      </c>
      <c r="P6" s="5" t="s">
        <v>15</v>
      </c>
      <c r="Q6" s="5" t="s">
        <v>14</v>
      </c>
      <c r="R6" s="5" t="s">
        <v>13</v>
      </c>
      <c r="S6" s="5" t="s">
        <v>12</v>
      </c>
    </row>
    <row r="7" spans="1:19" x14ac:dyDescent="0.25">
      <c r="A7" t="s">
        <v>11</v>
      </c>
      <c r="B7" s="2">
        <v>4</v>
      </c>
      <c r="C7" s="1">
        <v>55900</v>
      </c>
      <c r="D7" s="1">
        <v>83400</v>
      </c>
      <c r="E7" s="1">
        <v>104200</v>
      </c>
      <c r="F7" s="3">
        <v>0.11</v>
      </c>
      <c r="G7" s="3">
        <v>0.04</v>
      </c>
      <c r="H7" s="4">
        <v>1.4999999999999999E-2</v>
      </c>
      <c r="I7" s="4">
        <v>5.0000000000000001E-3</v>
      </c>
      <c r="J7" s="3">
        <v>0.02</v>
      </c>
      <c r="K7" s="3">
        <v>0.01</v>
      </c>
      <c r="L7" s="1">
        <f>(C7+D7+E7)*12/52*F7*B7</f>
        <v>24724.615384615387</v>
      </c>
      <c r="M7" s="1"/>
      <c r="N7" s="1"/>
      <c r="O7" s="1"/>
      <c r="P7" s="1"/>
      <c r="Q7" s="1"/>
      <c r="R7" s="1"/>
      <c r="S7" s="1"/>
    </row>
    <row r="8" spans="1:19" x14ac:dyDescent="0.25">
      <c r="A8" t="s">
        <v>10</v>
      </c>
      <c r="B8" s="2"/>
      <c r="C8" s="1"/>
      <c r="D8" s="1"/>
      <c r="E8" s="1"/>
      <c r="F8" s="3"/>
      <c r="G8" s="3"/>
      <c r="H8" s="4"/>
      <c r="I8" s="4"/>
      <c r="J8" s="3"/>
      <c r="K8" s="3"/>
      <c r="L8" s="1"/>
      <c r="M8" s="1"/>
      <c r="N8" s="1"/>
      <c r="O8" s="1"/>
      <c r="P8" s="1"/>
      <c r="Q8" s="1"/>
      <c r="R8" s="1"/>
      <c r="S8" s="1"/>
    </row>
    <row r="9" spans="1:19" x14ac:dyDescent="0.25">
      <c r="A9" t="s">
        <v>9</v>
      </c>
      <c r="B9" s="2"/>
      <c r="C9" s="1"/>
      <c r="D9" s="1"/>
      <c r="E9" s="1"/>
      <c r="F9" s="3"/>
      <c r="G9" s="3"/>
      <c r="H9" s="4"/>
      <c r="I9" s="4"/>
      <c r="J9" s="3"/>
      <c r="K9" s="3"/>
      <c r="L9" s="1"/>
      <c r="M9" s="1"/>
      <c r="N9" s="1"/>
      <c r="O9" s="1"/>
      <c r="P9" s="1"/>
      <c r="Q9" s="1"/>
      <c r="R9" s="1"/>
      <c r="S9" s="1"/>
    </row>
    <row r="10" spans="1:19" x14ac:dyDescent="0.25">
      <c r="A10" t="s">
        <v>8</v>
      </c>
      <c r="B10" s="2"/>
      <c r="C10" s="1"/>
      <c r="D10" s="1"/>
      <c r="E10" s="1"/>
      <c r="F10" s="3"/>
      <c r="G10" s="3"/>
      <c r="H10" s="4"/>
      <c r="I10" s="4"/>
      <c r="J10" s="3"/>
      <c r="K10" s="3"/>
      <c r="L10" s="1"/>
      <c r="M10" s="1"/>
      <c r="N10" s="1"/>
      <c r="O10" s="1"/>
      <c r="P10" s="1"/>
      <c r="Q10" s="1"/>
      <c r="R10" s="1"/>
      <c r="S10" s="1"/>
    </row>
    <row r="11" spans="1:19" x14ac:dyDescent="0.25">
      <c r="A11" t="s">
        <v>7</v>
      </c>
      <c r="B11" s="2"/>
      <c r="C11" s="1"/>
      <c r="D11" s="1"/>
      <c r="E11" s="1"/>
      <c r="F11" s="3"/>
      <c r="G11" s="3"/>
      <c r="H11" s="4"/>
      <c r="I11" s="4"/>
      <c r="J11" s="3"/>
      <c r="K11" s="3"/>
      <c r="L11" s="1"/>
      <c r="M11" s="1"/>
      <c r="N11" s="1"/>
      <c r="O11" s="1"/>
      <c r="P11" s="1"/>
      <c r="Q11" s="1"/>
      <c r="R11" s="1"/>
      <c r="S11" s="1"/>
    </row>
    <row r="12" spans="1:19" x14ac:dyDescent="0.25">
      <c r="A12" t="s">
        <v>6</v>
      </c>
      <c r="B12" s="2"/>
      <c r="C12" s="1"/>
      <c r="D12" s="1"/>
      <c r="E12" s="1"/>
      <c r="F12" s="3"/>
      <c r="G12" s="3"/>
      <c r="H12" s="4"/>
      <c r="I12" s="4"/>
      <c r="J12" s="3"/>
      <c r="K12" s="3"/>
      <c r="L12" s="1"/>
      <c r="M12" s="1"/>
      <c r="N12" s="1"/>
      <c r="O12" s="1"/>
      <c r="P12" s="1"/>
      <c r="Q12" s="1"/>
      <c r="R12" s="1"/>
      <c r="S12" s="1"/>
    </row>
    <row r="13" spans="1:19" x14ac:dyDescent="0.25">
      <c r="A13" t="s">
        <v>5</v>
      </c>
      <c r="B13" s="2"/>
      <c r="C13" s="1"/>
      <c r="D13" s="1"/>
      <c r="E13" s="1"/>
      <c r="F13" s="3"/>
      <c r="G13" s="3"/>
      <c r="H13" s="4"/>
      <c r="I13" s="4"/>
      <c r="J13" s="3"/>
      <c r="K13" s="3"/>
      <c r="L13" s="1"/>
      <c r="M13" s="1"/>
      <c r="N13" s="1"/>
      <c r="O13" s="1"/>
      <c r="P13" s="1"/>
      <c r="Q13" s="1"/>
      <c r="R13" s="1"/>
      <c r="S13" s="1"/>
    </row>
    <row r="14" spans="1:19" x14ac:dyDescent="0.25">
      <c r="A14" t="s">
        <v>4</v>
      </c>
      <c r="B14" s="2"/>
      <c r="C14" s="1"/>
      <c r="D14" s="1"/>
      <c r="E14" s="1"/>
      <c r="F14" s="3"/>
      <c r="G14" s="3"/>
      <c r="H14" s="4"/>
      <c r="I14" s="4"/>
      <c r="J14" s="3"/>
      <c r="K14" s="3"/>
      <c r="L14" s="1"/>
      <c r="M14" s="1"/>
      <c r="N14" s="1"/>
      <c r="O14" s="1"/>
      <c r="P14" s="1"/>
      <c r="Q14" s="1"/>
      <c r="R14" s="1"/>
      <c r="S14" s="1"/>
    </row>
    <row r="15" spans="1:19" x14ac:dyDescent="0.25">
      <c r="A15" t="s">
        <v>3</v>
      </c>
      <c r="B15" s="2"/>
      <c r="C15" s="1"/>
      <c r="D15" s="1"/>
      <c r="E15" s="1"/>
      <c r="F15" s="3"/>
      <c r="G15" s="3"/>
      <c r="H15" s="4"/>
      <c r="I15" s="4"/>
      <c r="J15" s="3"/>
      <c r="K15" s="3"/>
      <c r="L15" s="1"/>
      <c r="M15" s="1"/>
      <c r="N15" s="1"/>
      <c r="O15" s="1"/>
      <c r="P15" s="1"/>
      <c r="Q15" s="1"/>
      <c r="R15" s="1"/>
      <c r="S15" s="1"/>
    </row>
    <row r="16" spans="1:19" x14ac:dyDescent="0.25">
      <c r="A16" t="s">
        <v>2</v>
      </c>
      <c r="B16" s="2"/>
      <c r="C16" s="1"/>
      <c r="D16" s="1"/>
      <c r="E16" s="1"/>
      <c r="F16" s="3"/>
      <c r="G16" s="3"/>
      <c r="H16" s="4"/>
      <c r="I16" s="4"/>
      <c r="J16" s="3"/>
      <c r="K16" s="3"/>
      <c r="L16" s="1"/>
      <c r="M16" s="1"/>
      <c r="N16" s="1"/>
      <c r="O16" s="1"/>
      <c r="P16" s="1"/>
      <c r="Q16" s="1"/>
      <c r="R16" s="1"/>
      <c r="S16" s="1"/>
    </row>
    <row r="17" spans="1:19" x14ac:dyDescent="0.25">
      <c r="A17" t="s">
        <v>1</v>
      </c>
      <c r="B17" s="2"/>
      <c r="C17" s="1"/>
      <c r="D17" s="1"/>
      <c r="E17" s="1"/>
      <c r="F17" s="3"/>
      <c r="G17" s="3"/>
      <c r="H17" s="4"/>
      <c r="I17" s="4"/>
      <c r="J17" s="3"/>
      <c r="K17" s="3"/>
      <c r="L17" s="1"/>
      <c r="M17" s="1"/>
      <c r="N17" s="1"/>
      <c r="O17" s="1"/>
      <c r="P17" s="1"/>
      <c r="Q17" s="1"/>
      <c r="R17" s="1"/>
      <c r="S17" s="1"/>
    </row>
    <row r="18" spans="1:19" x14ac:dyDescent="0.25">
      <c r="A18" t="s">
        <v>0</v>
      </c>
      <c r="B18" s="2"/>
      <c r="C18" s="1"/>
      <c r="D18" s="1"/>
      <c r="E18" s="1"/>
      <c r="F18" s="3"/>
      <c r="G18" s="3"/>
      <c r="H18" s="4"/>
      <c r="I18" s="4"/>
      <c r="J18" s="3"/>
      <c r="K18" s="3"/>
      <c r="L18" s="1"/>
      <c r="M18" s="1"/>
      <c r="N18" s="1"/>
      <c r="O18" s="1"/>
      <c r="P18" s="1"/>
      <c r="Q18" s="1"/>
      <c r="R18" s="1"/>
      <c r="S18" s="1"/>
    </row>
    <row r="19" spans="1:19" x14ac:dyDescent="0.25">
      <c r="L19" s="1"/>
      <c r="M19" s="1"/>
      <c r="N19" s="1"/>
      <c r="O19" s="1"/>
      <c r="P19" s="1"/>
      <c r="Q19" s="1"/>
      <c r="R19" s="1"/>
      <c r="S19" s="1"/>
    </row>
    <row r="20" spans="1:19" x14ac:dyDescent="0.25">
      <c r="L20" s="1"/>
      <c r="M20" s="1"/>
      <c r="N20" s="1"/>
      <c r="O20" s="1"/>
      <c r="P20" s="1"/>
      <c r="Q20" s="1"/>
      <c r="R20" s="1"/>
      <c r="S20" s="1"/>
    </row>
  </sheetData>
  <mergeCells count="6">
    <mergeCell ref="P5:Q5"/>
    <mergeCell ref="F5:G5"/>
    <mergeCell ref="H5:I5"/>
    <mergeCell ref="J5:K5"/>
    <mergeCell ref="L5:M5"/>
    <mergeCell ref="N5:O5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Ingresos</vt:lpstr>
      <vt:lpstr>Gastos</vt:lpstr>
      <vt:lpstr>Resumen (Ejemplo 1)</vt:lpstr>
      <vt:lpstr>Ejemplo 2</vt:lpstr>
      <vt:lpstr>Practica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Rojas</dc:creator>
  <cp:lastModifiedBy>A2-PC14</cp:lastModifiedBy>
  <dcterms:created xsi:type="dcterms:W3CDTF">2019-03-22T20:01:16Z</dcterms:created>
  <dcterms:modified xsi:type="dcterms:W3CDTF">2019-08-24T18:51:54Z</dcterms:modified>
</cp:coreProperties>
</file>