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defaultThemeVersion="124226"/>
  <mc:AlternateContent xmlns:mc="http://schemas.openxmlformats.org/markup-compatibility/2006">
    <mc:Choice Requires="x15">
      <x15ac:absPath xmlns:x15ac="http://schemas.microsoft.com/office/spreadsheetml/2010/11/ac" url="C:\AAA Population Mobility\"/>
    </mc:Choice>
  </mc:AlternateContent>
  <bookViews>
    <workbookView xWindow="0" yWindow="0" windowWidth="19200" windowHeight="8595"/>
  </bookViews>
  <sheets>
    <sheet name="Dashboard" sheetId="2" r:id="rId1"/>
    <sheet name="Data" sheetId="1" r:id="rId2"/>
  </sheets>
  <definedNames>
    <definedName name="State">Dashboard!$C$4</definedName>
    <definedName name="StateName">Dashboard!$C$4</definedName>
  </definedNames>
  <calcPr calcId="171027"/>
</workbook>
</file>

<file path=xl/calcChain.xml><?xml version="1.0" encoding="utf-8"?>
<calcChain xmlns="http://schemas.openxmlformats.org/spreadsheetml/2006/main">
  <c r="H7" i="2" l="1"/>
  <c r="B7" i="2"/>
  <c r="P2" i="1" l="1"/>
  <c r="O2" i="1"/>
  <c r="N2" i="1"/>
  <c r="M2" i="1"/>
  <c r="L2" i="1"/>
  <c r="K2" i="1"/>
  <c r="J2" i="1"/>
  <c r="I2" i="1"/>
  <c r="H2" i="1"/>
  <c r="G2" i="1"/>
  <c r="L8" i="2" s="1"/>
  <c r="F2" i="1"/>
  <c r="K8" i="2" s="1"/>
  <c r="E2" i="1"/>
  <c r="L7" i="2" s="1"/>
  <c r="D2" i="1"/>
  <c r="K7" i="2" s="1"/>
  <c r="B2" i="1"/>
  <c r="K6" i="2" s="1"/>
  <c r="B1" i="1"/>
  <c r="E6" i="2" s="1"/>
  <c r="H1" i="1"/>
  <c r="I1" i="1"/>
  <c r="J1" i="1"/>
  <c r="K1" i="1"/>
  <c r="M1" i="1"/>
  <c r="N1" i="1"/>
  <c r="O1" i="1"/>
  <c r="P1" i="1"/>
  <c r="G1" i="1"/>
  <c r="F8" i="2" s="1"/>
  <c r="E1" i="1"/>
  <c r="F7" i="2" s="1"/>
  <c r="L1" i="1"/>
  <c r="F1" i="1"/>
  <c r="E8" i="2" s="1"/>
  <c r="D1" i="1"/>
  <c r="E7" i="2" s="1"/>
</calcChain>
</file>

<file path=xl/sharedStrings.xml><?xml version="1.0" encoding="utf-8"?>
<sst xmlns="http://schemas.openxmlformats.org/spreadsheetml/2006/main" count="147" uniqueCount="86">
  <si>
    <t>Alabama</t>
  </si>
  <si>
    <t>Alaska</t>
  </si>
  <si>
    <t>Arizona</t>
  </si>
  <si>
    <t>Arkansas</t>
  </si>
  <si>
    <t>California</t>
  </si>
  <si>
    <t>Colorado</t>
  </si>
  <si>
    <t>Connecticut</t>
  </si>
  <si>
    <t>Delaware</t>
  </si>
  <si>
    <t xml:space="preserve">District of Columbia </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</si>
  <si>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</si>
  <si>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</si>
  <si>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</si>
  <si>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</si>
  <si>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</si>
  <si>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</si>
  <si>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</si>
  <si>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</si>
  <si>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</si>
  <si>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</si>
  <si>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</si>
  <si>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</si>
  <si>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</si>
  <si>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</si>
  <si>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</si>
  <si>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</si>
  <si>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</si>
  <si>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</si>
  <si>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</si>
  <si>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</si>
  <si>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</si>
  <si>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</si>
  <si>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</si>
  <si>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</si>
  <si>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</si>
  <si>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</si>
  <si>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</si>
  <si>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</si>
  <si>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</si>
  <si>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</si>
  <si>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</si>
  <si>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</si>
  <si>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</si>
  <si>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</si>
  <si>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</si>
  <si>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</si>
  <si>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</si>
  <si>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</si>
  <si>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</si>
  <si>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</si>
  <si>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</si>
  <si>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</si>
  <si>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</si>
  <si>
    <t>MOE</t>
  </si>
  <si>
    <t>Ratio</t>
  </si>
  <si>
    <t>MOE Ratio</t>
  </si>
  <si>
    <t>Estimate</t>
  </si>
  <si>
    <t>POB Estimate</t>
  </si>
  <si>
    <t>POB MOE</t>
  </si>
  <si>
    <t>Total Population</t>
  </si>
  <si>
    <t>2010</t>
  </si>
  <si>
    <t>2000</t>
  </si>
  <si>
    <t>1990</t>
  </si>
  <si>
    <t>1980</t>
  </si>
  <si>
    <t>1970</t>
  </si>
  <si>
    <t>1960</t>
  </si>
  <si>
    <t>1950</t>
  </si>
  <si>
    <t>1940</t>
  </si>
  <si>
    <t>1930</t>
  </si>
  <si>
    <t>Total population</t>
  </si>
  <si>
    <t>Current State1--&gt;</t>
  </si>
  <si>
    <t>Current State2--&gt;</t>
  </si>
  <si>
    <t>Select State 1:</t>
  </si>
  <si>
    <t>Select State 2:</t>
  </si>
  <si>
    <t>Notes:</t>
  </si>
  <si>
    <t>Ratio population born in state to total population</t>
  </si>
  <si>
    <t xml:space="preserve"> Population Born in State to Total Population</t>
  </si>
  <si>
    <t>*****</t>
  </si>
  <si>
    <t xml:space="preserve">*****The estimate is controlled to official population estimate and is assumed to represent the entire population for that state. A statistical test for sampling variability is not appropriate. </t>
  </si>
  <si>
    <t>MOE - Margin of error based on 90% confidence interval.</t>
  </si>
  <si>
    <t>Total Population - 2014</t>
  </si>
  <si>
    <t>Population Born in State - 2014</t>
  </si>
  <si>
    <t>Sources:  U.S. Census Bureau, 2010 Census of Population and Housing, Population and Housing Counts, CPS-2-1, United States Summary, Table 12; U.S. Census Bureau, 2014 1-year ACS, table State of Residence by State of Birth: 2014</t>
  </si>
  <si>
    <t>Sources:  U.S. Census Bureau, 2010 Census of Population and Housing, Population and Housing Counts, CPS-2-1, United States Summary, Table 12; 
U.S. Census Bureau, 2014 1-year ACS, table State of Residence by State of Birth: 2014.  For more information on the ACS, see http://census.gov/acs.</t>
  </si>
  <si>
    <t>Estimate (2014)</t>
  </si>
  <si>
    <t>Population born in state includes those living in the United States as of 2014 and born in selected state.</t>
  </si>
  <si>
    <t>This tool shows the relationship between population growth in a state between 1930 and 2010 and the ratio of the 2014 population born in that state to the population residing in that state.  For comparison purposes, two states can be selected at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</si>
</sst>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 &quot;#,###"/>
    <numFmt numFmtId="165" formatCode="&quot;+/- &quot;#,##0.000"/>
    <numFmt numFmtId="166" formatCode="0.000"/>
    <numFmt numFmtId="167" formatCode="#,##0.000"/>
  </numFmts>
  <fonts count="6" x14ac:knownFonts="1">
    <font>
      <sz val="11"/>
      <color theme="1"/>
      <name val="Calibri"/>
      <family val="2"/>
      <scheme val="minor"/>
    </font>
    <font>
      <b/>
      <sz val="11"/>
      <color theme="0"/>
      <name val="Calibri"/>
      <family val="2"/>
      <scheme val="minor"/>
    </font>
    <font>
      <i/>
      <sz val="11"/>
      <color theme="1"/>
      <name val="Calibri"/>
      <family val="2"/>
      <scheme val="minor"/>
    </font>
    <font>
      <sz val="10"/>
      <name val="Arial"/>
      <family val="2"/>
    </font>
    <font>
      <b/>
      <sz val="11"/>
      <color rgb="FF0070C0"/>
      <name val="Calibri"/>
      <family val="2"/>
      <scheme val="minor"/>
    </font>
    <font>
      <b/>
      <sz val="11"/>
      <color rgb="FFC00000"/>
      <name val="Calibri"/>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3" borderId="0" xfId="0" applyFill="1" applyProtection="1"/>
    <xf numFmtId="0" fontId="0" fillId="3" borderId="1" xfId="0" applyFill="1" applyBorder="1" applyAlignment="1" applyProtection="1">
      <alignment horizontal="center"/>
    </xf>
    <xf numFmtId="3" fontId="0" fillId="3" borderId="1" xfId="0" applyNumberFormat="1" applyFill="1" applyBorder="1" applyProtection="1"/>
    <xf numFmtId="0" fontId="0" fillId="3" borderId="1" xfId="0" applyFill="1" applyBorder="1" applyAlignment="1" applyProtection="1">
      <alignment horizontal="right"/>
    </xf>
    <xf numFmtId="164" fontId="3" fillId="3" borderId="1" xfId="0" applyNumberFormat="1" applyFont="1" applyFill="1" applyBorder="1" applyAlignment="1" applyProtection="1"/>
    <xf numFmtId="0" fontId="0" fillId="3" borderId="0" xfId="0" applyFill="1" applyBorder="1" applyProtection="1"/>
    <xf numFmtId="166" fontId="0" fillId="3" borderId="1" xfId="0" applyNumberFormat="1" applyFill="1" applyBorder="1" applyProtection="1"/>
    <xf numFmtId="165" fontId="3" fillId="3" borderId="1" xfId="0" applyNumberFormat="1" applyFont="1" applyFill="1" applyBorder="1" applyAlignment="1" applyProtection="1"/>
    <xf numFmtId="0" fontId="2" fillId="0" borderId="0" xfId="0" applyFont="1" applyAlignment="1" applyProtection="1">
      <alignment horizontal="right"/>
    </xf>
    <xf numFmtId="3" fontId="0" fillId="0" borderId="0" xfId="0" applyNumberFormat="1" applyProtection="1"/>
    <xf numFmtId="0" fontId="0" fillId="0" borderId="0" xfId="0" applyProtection="1"/>
    <xf numFmtId="166" fontId="0" fillId="0" borderId="0" xfId="0" applyNumberFormat="1" applyProtection="1"/>
    <xf numFmtId="0" fontId="0" fillId="0" borderId="1" xfId="0" applyBorder="1" applyProtection="1"/>
    <xf numFmtId="0" fontId="0" fillId="2" borderId="1" xfId="0" applyFill="1" applyBorder="1" applyProtection="1"/>
    <xf numFmtId="0" fontId="0" fillId="2" borderId="1" xfId="0" applyFill="1" applyBorder="1" applyAlignment="1" applyProtection="1">
      <alignment horizontal="center"/>
    </xf>
    <xf numFmtId="3" fontId="0" fillId="0" borderId="0" xfId="0" applyNumberFormat="1" applyAlignment="1" applyProtection="1">
      <alignment vertical="center" wrapText="1"/>
    </xf>
    <xf numFmtId="3" fontId="0" fillId="0" borderId="0" xfId="0" applyNumberFormat="1" applyAlignment="1" applyProtection="1">
      <alignment horizontal="right" vertical="center" wrapText="1"/>
    </xf>
    <xf numFmtId="167" fontId="0" fillId="0" borderId="0" xfId="0" applyNumberFormat="1" applyAlignment="1" applyProtection="1">
      <alignment vertical="center" wrapText="1"/>
    </xf>
    <xf numFmtId="0" fontId="5" fillId="3" borderId="1" xfId="0" applyFont="1" applyFill="1" applyBorder="1" applyProtection="1">
      <protection locked="0"/>
    </xf>
    <xf numFmtId="0" fontId="4" fillId="3" borderId="1" xfId="0" applyFont="1" applyFill="1" applyBorder="1" applyProtection="1">
      <protection locked="0"/>
    </xf>
    <xf numFmtId="0" fontId="3" fillId="0" borderId="0" xfId="0" applyFont="1" applyFill="1" applyBorder="1" applyAlignment="1" applyProtection="1">
      <alignment horizontal="left" wrapText="1"/>
      <protection locked="0"/>
    </xf>
    <xf numFmtId="0" fontId="3" fillId="0" borderId="0" xfId="0" applyFont="1" applyFill="1" applyBorder="1" applyProtection="1">
      <protection locked="0"/>
    </xf>
    <xf numFmtId="0" fontId="0" fillId="3" borderId="0" xfId="0" applyFill="1" applyAlignment="1" applyProtection="1">
      <alignment vertical="center" wrapText="1"/>
    </xf>
    <xf numFmtId="0" fontId="3" fillId="0" borderId="0" xfId="0" applyFont="1" applyFill="1" applyBorder="1" applyAlignment="1" applyProtection="1">
      <alignment horizontal="left" wrapText="1"/>
      <protection locked="0"/>
    </xf>
    <xf numFmtId="0" fontId="0" fillId="0" borderId="0" xfId="0" applyAlignment="1" applyProtection="1">
      <alignment horizontal="left" wrapText="1"/>
    </xf>
    <xf numFmtId="0" fontId="0" fillId="0" borderId="0" xfId="0" applyAlignment="1" applyProtection="1">
      <alignment horizontal="left"/>
    </xf>
    <xf numFmtId="0" fontId="0" fillId="3" borderId="0" xfId="0" applyFill="1" applyAlignment="1" applyProtection="1">
      <alignment horizontal="left"/>
    </xf>
    <xf numFmtId="2" fontId="0" fillId="3" borderId="2" xfId="0" applyNumberFormat="1" applyFill="1" applyBorder="1" applyAlignment="1" applyProtection="1">
      <alignment horizontal="left"/>
    </xf>
    <xf numFmtId="2" fontId="0" fillId="3" borderId="3" xfId="0" applyNumberFormat="1" applyFill="1" applyBorder="1" applyAlignment="1" applyProtection="1">
      <alignment horizontal="left"/>
    </xf>
    <xf numFmtId="2" fontId="0" fillId="3" borderId="4" xfId="0" applyNumberFormat="1" applyFill="1" applyBorder="1" applyAlignment="1" applyProtection="1">
      <alignment horizontal="left"/>
    </xf>
    <xf numFmtId="0" fontId="1" fillId="2" borderId="1" xfId="0" applyFont="1" applyFill="1" applyBorder="1" applyAlignment="1" applyProtection="1">
      <alignment horizontal="center"/>
    </xf>
    <xf numFmtId="0" fontId="1" fillId="2" borderId="2" xfId="0" applyFont="1" applyFill="1" applyBorder="1" applyAlignment="1" applyProtection="1">
      <alignment horizontal="center"/>
    </xf>
    <xf numFmtId="0" fontId="1" fillId="2" borderId="3" xfId="0" applyFont="1" applyFill="1" applyBorder="1" applyAlignment="1" applyProtection="1">
      <alignment horizontal="center"/>
    </xf>
    <xf numFmtId="0" fontId="1" fillId="2" borderId="4" xfId="0" applyFont="1" applyFill="1" applyBorder="1" applyAlignment="1" applyProtection="1">
      <alignment horizontal="center"/>
    </xf>
  </cellXfs>
  <cellStyles count="1">
    <cellStyle name="Normal" xfId="0" builtinId="0"/>
  </cellStyles>
  <dxfs count="19">
    <dxf>
      <numFmt numFmtId="3" formatCode="#,##0"/>
      <protection locked="1" hidden="0"/>
    </dxf>
    <dxf>
      <numFmt numFmtId="3" formatCode="#,##0"/>
      <protection locked="1" hidden="0"/>
    </dxf>
    <dxf>
      <numFmt numFmtId="3" formatCode="#,##0"/>
      <protection locked="1" hidden="0"/>
    </dxf>
    <dxf>
      <numFmt numFmtId="3" formatCode="#,##0"/>
      <protection locked="1" hidden="0"/>
    </dxf>
    <dxf>
      <numFmt numFmtId="3" formatCode="#,##0"/>
      <protection locked="1" hidden="0"/>
    </dxf>
    <dxf>
      <numFmt numFmtId="3" formatCode="#,##0"/>
      <protection locked="1" hidden="0"/>
    </dxf>
    <dxf>
      <numFmt numFmtId="3" formatCode="#,##0"/>
      <protection locked="1" hidden="0"/>
    </dxf>
    <dxf>
      <numFmt numFmtId="3" formatCode="#,##0"/>
      <protection locked="1" hidden="0"/>
    </dxf>
    <dxf>
      <numFmt numFmtId="3" formatCode="#,##0"/>
      <alignment horizontal="general" vertical="center" textRotation="0" wrapText="1" indent="0" justifyLastLine="0" shrinkToFit="0" readingOrder="0"/>
      <protection locked="1" hidden="0"/>
    </dxf>
    <dxf>
      <numFmt numFmtId="167" formatCode="#,##0.000"/>
      <alignment horizontal="general" vertical="center" textRotation="0" wrapText="1" indent="0" justifyLastLine="0" shrinkToFit="0" readingOrder="0"/>
      <protection locked="1" hidden="0"/>
    </dxf>
    <dxf>
      <numFmt numFmtId="167" formatCode="#,##0.000"/>
      <alignment horizontal="general" vertical="center" textRotation="0" wrapText="1" indent="0" justifyLastLine="0" shrinkToFit="0" readingOrder="0"/>
      <protection locked="1" hidden="0"/>
    </dxf>
    <dxf>
      <numFmt numFmtId="3" formatCode="#,##0"/>
      <alignment horizontal="general" vertical="center" textRotation="0" wrapText="1" indent="0" justifyLastLine="0" shrinkToFit="0" readingOrder="0"/>
      <protection locked="1" hidden="0"/>
    </dxf>
    <dxf>
      <numFmt numFmtId="3" formatCode="#,##0"/>
      <alignment horizontal="general" vertical="center" textRotation="0" wrapText="1" indent="0" justifyLastLine="0" shrinkToFit="0" readingOrder="0"/>
      <protection locked="1" hidden="0"/>
    </dxf>
    <dxf>
      <numFmt numFmtId="3" formatCode="#,##0"/>
      <alignment horizontal="general" vertical="center" textRotation="0" wrapText="1" indent="0" justifyLastLine="0" shrinkToFit="0" readingOrder="0"/>
      <protection locked="1" hidden="0"/>
    </dxf>
    <dxf>
      <numFmt numFmtId="3" formatCode="#,##0"/>
      <alignment horizontal="general" vertical="center" textRotation="0" wrapText="1" indent="0" justifyLastLine="0" shrinkToFit="0" readingOrder="0"/>
      <protection locked="1" hidden="0"/>
    </dxf>
    <dxf>
      <protection locked="1" hidden="0"/>
    </dxf>
    <dxf>
      <protection locked="1" hidden="0"/>
    </dxf>
    <dxf>
      <border>
        <bottom style="thin">
          <color auto="1"/>
        </bottom>
      </border>
    </dxf>
    <dxf>
      <border diagonalUp="0" diagonalDown="0">
        <left style="thin">
          <color auto="1"/>
        </left>
        <right style="thin">
          <color auto="1"/>
        </right>
        <top/>
        <bottom/>
        <vertical style="thin">
          <color auto="1"/>
        </vertical>
        <horizontal style="thin">
          <color auto="1"/>
        </horizontal>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a:t>
            </a:r>
            <a:r>
              <a:rPr lang="en-US" baseline="0"/>
              <a:t> Population: 1930-2010</a:t>
            </a:r>
            <a:endParaRPr lang="en-US"/>
          </a:p>
        </c:rich>
      </c:tx>
      <c:overlay val="0"/>
    </c:title>
    <c:autoTitleDeleted val="0"/>
    <c:plotArea>
      <c:layout/>
      <c:lineChart>
        <c:grouping val="standard"/>
        <c:varyColors val="0"/>
        <c:ser>
          <c:idx val="0"/>
          <c:order val="0"/>
          <c:tx>
            <c:strRef>
              <c:f>Dashboard!$C$4</c:f>
              <c:strCache>
                <c:ptCount val="1"/>
                <c:pt idx="0">
                  <c:v>Texas</c:v>
                </c:pt>
              </c:strCache>
            </c:strRef>
          </c:tx>
          <c:marker>
            <c:symbol val="none"/>
          </c:marker>
          <c:cat>
            <c:strRef>
              <c:f>Data!$H$4:$P$4</c:f>
              <c:strCache>
                <c:ptCount val="9"/>
                <c:pt idx="0">
                  <c:v>1930</c:v>
                </c:pt>
                <c:pt idx="1">
                  <c:v>1940</c:v>
                </c:pt>
                <c:pt idx="2">
                  <c:v>1950</c:v>
                </c:pt>
                <c:pt idx="3">
                  <c:v>1960</c:v>
                </c:pt>
                <c:pt idx="4">
                  <c:v>1970</c:v>
                </c:pt>
                <c:pt idx="5">
                  <c:v>1980</c:v>
                </c:pt>
                <c:pt idx="6">
                  <c:v>1990</c:v>
                </c:pt>
                <c:pt idx="7">
                  <c:v>2000</c:v>
                </c:pt>
                <c:pt idx="8">
                  <c:v>2010</c:v>
                </c:pt>
              </c:strCache>
            </c:strRef>
          </c:cat>
          <c:val>
            <c:numRef>
              <c:f>Data!$H$1:$P$1</c:f>
              <c:numCache>
                <c:formatCode>#,##0</c:formatCode>
                <c:ptCount val="9"/>
                <c:pt idx="0">
                  <c:v>5824715</c:v>
                </c:pt>
                <c:pt idx="1">
                  <c:v>6414824</c:v>
                </c:pt>
                <c:pt idx="2">
                  <c:v>7711194</c:v>
                </c:pt>
                <c:pt idx="3">
                  <c:v>9579677</c:v>
                </c:pt>
                <c:pt idx="4">
                  <c:v>11198655</c:v>
                </c:pt>
                <c:pt idx="5">
                  <c:v>14225513</c:v>
                </c:pt>
                <c:pt idx="6">
                  <c:v>16986335</c:v>
                </c:pt>
                <c:pt idx="7">
                  <c:v>20851790</c:v>
                </c:pt>
                <c:pt idx="8">
                  <c:v>25145561</c:v>
                </c:pt>
              </c:numCache>
            </c:numRef>
          </c:val>
          <c:smooth val="0"/>
          <c:extLst>
            <c:ext xmlns:c16="http://schemas.microsoft.com/office/drawing/2014/chart" uri="{C3380CC4-5D6E-409C-BE32-E72D297353CC}">
              <c16:uniqueId val="{00000000-58DC-4720-A4A1-4B5FE4632236}"/>
            </c:ext>
          </c:extLst>
        </c:ser>
        <c:ser>
          <c:idx val="1"/>
          <c:order val="1"/>
          <c:tx>
            <c:strRef>
              <c:f>Dashboard!$I$4</c:f>
              <c:strCache>
                <c:ptCount val="1"/>
                <c:pt idx="0">
                  <c:v>Indiana</c:v>
                </c:pt>
              </c:strCache>
            </c:strRef>
          </c:tx>
          <c:marker>
            <c:symbol val="none"/>
          </c:marker>
          <c:val>
            <c:numRef>
              <c:f>Data!$H$2:$P$2</c:f>
              <c:numCache>
                <c:formatCode>#,##0</c:formatCode>
                <c:ptCount val="9"/>
                <c:pt idx="0">
                  <c:v>3238503</c:v>
                </c:pt>
                <c:pt idx="1">
                  <c:v>3427796</c:v>
                </c:pt>
                <c:pt idx="2">
                  <c:v>3934224</c:v>
                </c:pt>
                <c:pt idx="3">
                  <c:v>4662498</c:v>
                </c:pt>
                <c:pt idx="4">
                  <c:v>5195392</c:v>
                </c:pt>
                <c:pt idx="5">
                  <c:v>5490210</c:v>
                </c:pt>
                <c:pt idx="6">
                  <c:v>5544156</c:v>
                </c:pt>
                <c:pt idx="7">
                  <c:v>6080517</c:v>
                </c:pt>
                <c:pt idx="8">
                  <c:v>6483802</c:v>
                </c:pt>
              </c:numCache>
            </c:numRef>
          </c:val>
          <c:smooth val="0"/>
          <c:extLst>
            <c:ext xmlns:c16="http://schemas.microsoft.com/office/drawing/2014/chart" uri="{C3380CC4-5D6E-409C-BE32-E72D297353CC}">
              <c16:uniqueId val="{00000001-58DC-4720-A4A1-4B5FE4632236}"/>
            </c:ext>
          </c:extLst>
        </c:ser>
        <c:dLbls>
          <c:showLegendKey val="0"/>
          <c:showVal val="0"/>
          <c:showCatName val="0"/>
          <c:showSerName val="0"/>
          <c:showPercent val="0"/>
          <c:showBubbleSize val="0"/>
        </c:dLbls>
        <c:smooth val="0"/>
        <c:axId val="296006016"/>
        <c:axId val="297395712"/>
      </c:lineChart>
      <c:catAx>
        <c:axId val="296006016"/>
        <c:scaling>
          <c:orientation val="minMax"/>
        </c:scaling>
        <c:delete val="0"/>
        <c:axPos val="b"/>
        <c:numFmt formatCode="General" sourceLinked="0"/>
        <c:majorTickMark val="out"/>
        <c:minorTickMark val="none"/>
        <c:tickLblPos val="nextTo"/>
        <c:crossAx val="297395712"/>
        <c:crosses val="autoZero"/>
        <c:auto val="1"/>
        <c:lblAlgn val="ctr"/>
        <c:lblOffset val="100"/>
        <c:noMultiLvlLbl val="0"/>
      </c:catAx>
      <c:valAx>
        <c:axId val="297395712"/>
        <c:scaling>
          <c:orientation val="minMax"/>
        </c:scaling>
        <c:delete val="0"/>
        <c:axPos val="l"/>
        <c:majorGridlines/>
        <c:numFmt formatCode="#,##0" sourceLinked="0"/>
        <c:majorTickMark val="out"/>
        <c:minorTickMark val="none"/>
        <c:tickLblPos val="nextTo"/>
        <c:crossAx val="2960060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57148</xdr:colOff>
      <xdr:row>10</xdr:row>
      <xdr:rowOff>109537</xdr:rowOff>
    </xdr:from>
    <xdr:to>
      <xdr:col>12</xdr:col>
      <xdr:colOff>28574</xdr:colOff>
      <xdr:row>37</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4:P55" totalsRowShown="0" headerRowDxfId="18" dataDxfId="16" headerRowBorderDxfId="17">
  <autoFilter ref="A4:P55"/>
  <tableColumns count="16">
    <tableColumn id="1" name="State" dataDxfId="15"/>
    <tableColumn id="3" name="Estimate" dataDxfId="14"/>
    <tableColumn id="4" name="MOE" dataDxfId="13"/>
    <tableColumn id="5" name="POB Estimate" dataDxfId="12"/>
    <tableColumn id="6" name="POB MOE" dataDxfId="11"/>
    <tableColumn id="7" name="Ratio" dataDxfId="10"/>
    <tableColumn id="8" name="MOE Ratio" dataDxfId="9"/>
    <tableColumn id="17" name="1930" dataDxfId="8"/>
    <tableColumn id="16" name="1940" dataDxfId="7"/>
    <tableColumn id="15" name="1950" dataDxfId="6"/>
    <tableColumn id="14" name="1960" dataDxfId="5"/>
    <tableColumn id="13" name="1970" dataDxfId="4"/>
    <tableColumn id="12" name="1980" dataDxfId="3"/>
    <tableColumn id="11" name="1990" dataDxfId="2"/>
    <tableColumn id="10" name="2000" dataDxfId="1"/>
    <tableColumn id="9" name="2010"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abSelected="1" workbookViewId="0">
      <selection activeCell="I4" sqref="I4"/>
    </sheetView>
  </sheetViews>
  <sheetFormatPr defaultRowHeight="15" x14ac:dyDescent="0.25"/>
  <cols>
    <col min="1" max="1" width="9.140625" style="1"/>
    <col min="2" max="2" width="18.140625" style="1" customWidth="1"/>
    <col min="3" max="3" width="20.85546875" style="1" customWidth="1"/>
    <col min="4" max="4" width="7.42578125" style="1" customWidth="1"/>
    <col min="5" max="5" width="17" style="1" customWidth="1"/>
    <col min="6" max="6" width="11.7109375" style="1" customWidth="1"/>
    <col min="7" max="7" width="9.140625" style="1"/>
    <col min="8" max="8" width="18.140625" style="1" customWidth="1"/>
    <col min="9" max="9" width="20.85546875" style="1" customWidth="1"/>
    <col min="10" max="10" width="7.42578125" style="1" customWidth="1"/>
    <col min="11" max="11" width="17" style="1" customWidth="1"/>
    <col min="12" max="12" width="10.140625" style="1" customWidth="1"/>
    <col min="13" max="16384" width="9.140625" style="1"/>
  </cols>
  <sheetData>
    <row r="1" spans="1:12" ht="31.5" customHeight="1" x14ac:dyDescent="0.25">
      <c r="A1" s="23" t="s">
        <v>85</v>
      </c>
      <c r="B1" s="23"/>
      <c r="C1" s="23"/>
      <c r="D1" s="23"/>
      <c r="E1" s="23"/>
      <c r="F1" s="23"/>
      <c r="G1" s="23"/>
      <c r="H1" s="23"/>
      <c r="I1" s="23"/>
      <c r="J1" s="23"/>
      <c r="K1" s="23"/>
      <c r="L1" s="23"/>
    </row>
    <row r="4" spans="1:12" x14ac:dyDescent="0.25">
      <c r="B4" s="1" t="s">
        <v>71</v>
      </c>
      <c r="C4" s="20" t="s">
        <v>43</v>
      </c>
      <c r="H4" s="1" t="s">
        <v>72</v>
      </c>
      <c r="I4" s="19" t="s">
        <v>14</v>
      </c>
    </row>
    <row r="5" spans="1:12" x14ac:dyDescent="0.25">
      <c r="E5" s="2" t="s">
        <v>83</v>
      </c>
      <c r="F5" s="2" t="s">
        <v>52</v>
      </c>
      <c r="K5" s="2" t="s">
        <v>83</v>
      </c>
      <c r="L5" s="2" t="s">
        <v>52</v>
      </c>
    </row>
    <row r="6" spans="1:12" x14ac:dyDescent="0.25">
      <c r="B6" s="28" t="s">
        <v>68</v>
      </c>
      <c r="C6" s="29"/>
      <c r="D6" s="30"/>
      <c r="E6" s="3">
        <f>Data!B1</f>
        <v>26956958</v>
      </c>
      <c r="F6" s="4" t="s">
        <v>76</v>
      </c>
      <c r="H6" s="28" t="s">
        <v>68</v>
      </c>
      <c r="I6" s="29"/>
      <c r="J6" s="30"/>
      <c r="K6" s="3">
        <f>Data!B2</f>
        <v>6596855</v>
      </c>
      <c r="L6" s="4" t="s">
        <v>76</v>
      </c>
    </row>
    <row r="7" spans="1:12" x14ac:dyDescent="0.25">
      <c r="B7" s="28" t="str">
        <f>"U.S. Population born in "&amp;C4</f>
        <v>U.S. Population born in Texas</v>
      </c>
      <c r="C7" s="29"/>
      <c r="D7" s="30"/>
      <c r="E7" s="3">
        <f>Data!D1</f>
        <v>19771268</v>
      </c>
      <c r="F7" s="5">
        <f>Data!E1</f>
        <v>62232</v>
      </c>
      <c r="G7" s="6"/>
      <c r="H7" s="28" t="str">
        <f>"U.S. Population born in "&amp;I4</f>
        <v>U.S. Population born in Indiana</v>
      </c>
      <c r="I7" s="29"/>
      <c r="J7" s="30"/>
      <c r="K7" s="3">
        <f>Data!D2</f>
        <v>6524202</v>
      </c>
      <c r="L7" s="5">
        <f>Data!E2</f>
        <v>30169</v>
      </c>
    </row>
    <row r="8" spans="1:12" x14ac:dyDescent="0.25">
      <c r="B8" s="28" t="s">
        <v>74</v>
      </c>
      <c r="C8" s="29"/>
      <c r="D8" s="30"/>
      <c r="E8" s="7">
        <f>Data!F1</f>
        <v>0.73343999999999998</v>
      </c>
      <c r="F8" s="8">
        <f>Data!G1</f>
        <v>2.31E-3</v>
      </c>
      <c r="G8" s="6"/>
      <c r="H8" s="28" t="s">
        <v>74</v>
      </c>
      <c r="I8" s="29"/>
      <c r="J8" s="30"/>
      <c r="K8" s="7">
        <f>Data!F2</f>
        <v>0.98899000000000004</v>
      </c>
      <c r="L8" s="8">
        <f>Data!G2</f>
        <v>4.5700000000000003E-3</v>
      </c>
    </row>
    <row r="40" spans="2:12" ht="29.25" customHeight="1" x14ac:dyDescent="0.25">
      <c r="B40" s="25" t="s">
        <v>82</v>
      </c>
      <c r="C40" s="26"/>
      <c r="D40" s="26"/>
      <c r="E40" s="26"/>
      <c r="F40" s="26"/>
      <c r="G40" s="26"/>
      <c r="H40" s="26"/>
      <c r="I40" s="26"/>
      <c r="J40" s="26"/>
      <c r="K40" s="26"/>
      <c r="L40" s="26"/>
    </row>
    <row r="42" spans="2:12" x14ac:dyDescent="0.25">
      <c r="B42" s="1" t="s">
        <v>73</v>
      </c>
    </row>
    <row r="43" spans="2:12" x14ac:dyDescent="0.25">
      <c r="B43" s="27" t="s">
        <v>84</v>
      </c>
      <c r="C43" s="27"/>
      <c r="D43" s="27"/>
      <c r="E43" s="27"/>
      <c r="F43" s="27"/>
      <c r="G43" s="27"/>
      <c r="H43" s="27"/>
      <c r="I43" s="27"/>
      <c r="J43" s="27"/>
      <c r="K43" s="27"/>
      <c r="L43" s="27"/>
    </row>
    <row r="44" spans="2:12" x14ac:dyDescent="0.25">
      <c r="B44" s="24" t="s">
        <v>77</v>
      </c>
      <c r="C44" s="24"/>
      <c r="D44" s="24"/>
      <c r="E44" s="24"/>
      <c r="F44" s="24"/>
      <c r="G44" s="24"/>
      <c r="H44" s="24"/>
      <c r="I44" s="24"/>
      <c r="J44" s="24"/>
      <c r="K44" s="24"/>
      <c r="L44" s="24"/>
    </row>
    <row r="45" spans="2:12" x14ac:dyDescent="0.25">
      <c r="B45" s="24" t="s">
        <v>78</v>
      </c>
      <c r="C45" s="24"/>
      <c r="D45" s="24"/>
      <c r="E45" s="24"/>
      <c r="F45" s="24"/>
      <c r="G45" s="24"/>
      <c r="H45" s="24"/>
      <c r="I45" s="24"/>
      <c r="J45" s="24"/>
      <c r="K45" s="24"/>
      <c r="L45" s="24"/>
    </row>
  </sheetData>
  <sheetProtection sheet="1" objects="1" scenarios="1" formatCells="0" formatColumns="0" formatRows="0" insertColumns="0" insertRows="0" insertHyperlinks="0" deleteColumns="0" deleteRows="0" sort="0" autoFilter="0" pivotTables="0"/>
  <mergeCells count="11">
    <mergeCell ref="A1:L1"/>
    <mergeCell ref="B45:L45"/>
    <mergeCell ref="B44:L44"/>
    <mergeCell ref="B40:L40"/>
    <mergeCell ref="B43:L43"/>
    <mergeCell ref="B6:D6"/>
    <mergeCell ref="B7:D7"/>
    <mergeCell ref="B8:D8"/>
    <mergeCell ref="H6:J6"/>
    <mergeCell ref="H7:J7"/>
    <mergeCell ref="H8:J8"/>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Data!$A$5:$A$55</xm:f>
          </x14:formula1>
          <xm:sqref>C4 I4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workbookViewId="0">
      <selection activeCell="A5" sqref="A5"/>
    </sheetView>
  </sheetViews>
  <sheetFormatPr defaultRowHeight="15" x14ac:dyDescent="0.25"/>
  <cols>
    <col min="1" max="1" width="19.140625" style="11" bestFit="1" customWidth="1"/>
    <col min="2" max="2" width="17" style="11" customWidth="1"/>
    <col min="3" max="3" width="14.7109375" style="11" customWidth="1"/>
    <col min="4" max="4" width="30.85546875" style="11" bestFit="1" customWidth="1"/>
    <col min="5" max="5" width="23.42578125" style="11" bestFit="1" customWidth="1"/>
    <col min="6" max="7" width="21.28515625" style="11" customWidth="1"/>
    <col min="8" max="16" width="10.5703125" style="11" customWidth="1"/>
    <col min="17" max="16384" width="9.140625" style="11"/>
  </cols>
  <sheetData>
    <row r="1" spans="1:16" x14ac:dyDescent="0.25">
      <c r="A1" s="9" t="s">
        <v>69</v>
      </c>
      <c r="B1" s="10">
        <f>VLOOKUP(Dashboard!C4,Table1[],2)</f>
        <v>26956958</v>
      </c>
      <c r="D1" s="10">
        <f>VLOOKUP(Dashboard!C4,Table1[],4)</f>
        <v>19771268</v>
      </c>
      <c r="E1" s="10">
        <f>VLOOKUP(Dashboard!C4,Table1[],5)</f>
        <v>62232</v>
      </c>
      <c r="F1" s="12">
        <f>VLOOKUP(Dashboard!C4,Table1[],6)</f>
        <v>0.73343999999999998</v>
      </c>
      <c r="G1" s="12">
        <f>VLOOKUP(Dashboard!C4,Table1[],7)</f>
        <v>2.31E-3</v>
      </c>
      <c r="H1" s="10">
        <f>VLOOKUP(Dashboard!C4,Table1[],8)</f>
        <v>5824715</v>
      </c>
      <c r="I1" s="10">
        <f>VLOOKUP(Dashboard!C4,Table1[],9)</f>
        <v>6414824</v>
      </c>
      <c r="J1" s="10">
        <f>VLOOKUP(Dashboard!C4,Table1[],10)</f>
        <v>7711194</v>
      </c>
      <c r="K1" s="10">
        <f>VLOOKUP(Dashboard!C4,Table1[],11)</f>
        <v>9579677</v>
      </c>
      <c r="L1" s="10">
        <f>VLOOKUP(Dashboard!C4,Table1[],12)</f>
        <v>11198655</v>
      </c>
      <c r="M1" s="10">
        <f>VLOOKUP(Dashboard!C4,Table1[],13)</f>
        <v>14225513</v>
      </c>
      <c r="N1" s="10">
        <f>VLOOKUP(Dashboard!C4,Table1[],14)</f>
        <v>16986335</v>
      </c>
      <c r="O1" s="10">
        <f>VLOOKUP(Dashboard!C4,Table1[],15)</f>
        <v>20851790</v>
      </c>
      <c r="P1" s="10">
        <f>VLOOKUP(Dashboard!C4,Table1[],16)</f>
        <v>25145561</v>
      </c>
    </row>
    <row r="2" spans="1:16" x14ac:dyDescent="0.25">
      <c r="A2" s="9" t="s">
        <v>70</v>
      </c>
      <c r="B2" s="10">
        <f>VLOOKUP(Dashboard!I4,Table1[],2)</f>
        <v>6596855</v>
      </c>
      <c r="D2" s="10">
        <f>VLOOKUP(Dashboard!I4,Table1[],4)</f>
        <v>6524202</v>
      </c>
      <c r="E2" s="10">
        <f>VLOOKUP(Dashboard!I4,Table1[],5)</f>
        <v>30169</v>
      </c>
      <c r="F2" s="12">
        <f>VLOOKUP(Dashboard!I4,Table1[],6)</f>
        <v>0.98899000000000004</v>
      </c>
      <c r="G2" s="12">
        <f>VLOOKUP(Dashboard!I4,Table1[],7)</f>
        <v>4.5700000000000003E-3</v>
      </c>
      <c r="H2" s="10">
        <f>VLOOKUP(Dashboard!I4,Table1[],8)</f>
        <v>3238503</v>
      </c>
      <c r="I2" s="10">
        <f>VLOOKUP(Dashboard!I4,Table1[],9)</f>
        <v>3427796</v>
      </c>
      <c r="J2" s="10">
        <f>VLOOKUP(Dashboard!I4,Table1[],10)</f>
        <v>3934224</v>
      </c>
      <c r="K2" s="10">
        <f>VLOOKUP(Dashboard!I4,Table1[],11)</f>
        <v>4662498</v>
      </c>
      <c r="L2" s="10">
        <f>VLOOKUP(Dashboard!I4,Table1[],12)</f>
        <v>5195392</v>
      </c>
      <c r="M2" s="10">
        <f>VLOOKUP(Dashboard!I4,Table1[],13)</f>
        <v>5490210</v>
      </c>
      <c r="N2" s="10">
        <f>VLOOKUP(Dashboard!I4,Table1[],14)</f>
        <v>5544156</v>
      </c>
      <c r="O2" s="10">
        <f>VLOOKUP(Dashboard!I4,Table1[],15)</f>
        <v>6080517</v>
      </c>
      <c r="P2" s="10">
        <f>VLOOKUP(Dashboard!I4,Table1[],16)</f>
        <v>6483802</v>
      </c>
    </row>
    <row r="3" spans="1:16" x14ac:dyDescent="0.25">
      <c r="A3" s="13"/>
      <c r="B3" s="31" t="s">
        <v>79</v>
      </c>
      <c r="C3" s="31"/>
      <c r="D3" s="31" t="s">
        <v>80</v>
      </c>
      <c r="E3" s="31"/>
      <c r="F3" s="31" t="s">
        <v>75</v>
      </c>
      <c r="G3" s="31"/>
      <c r="H3" s="32" t="s">
        <v>58</v>
      </c>
      <c r="I3" s="33"/>
      <c r="J3" s="33"/>
      <c r="K3" s="33"/>
      <c r="L3" s="33"/>
      <c r="M3" s="33"/>
      <c r="N3" s="33"/>
      <c r="O3" s="33"/>
      <c r="P3" s="34"/>
    </row>
    <row r="4" spans="1:16" x14ac:dyDescent="0.25">
      <c r="A4" s="14" t="s">
        <v>51</v>
      </c>
      <c r="B4" s="15" t="s">
        <v>55</v>
      </c>
      <c r="C4" s="15" t="s">
        <v>52</v>
      </c>
      <c r="D4" s="15" t="s">
        <v>56</v>
      </c>
      <c r="E4" s="15" t="s">
        <v>57</v>
      </c>
      <c r="F4" s="14" t="s">
        <v>53</v>
      </c>
      <c r="G4" s="14" t="s">
        <v>54</v>
      </c>
      <c r="H4" s="15" t="s">
        <v>67</v>
      </c>
      <c r="I4" s="15" t="s">
        <v>66</v>
      </c>
      <c r="J4" s="15" t="s">
        <v>65</v>
      </c>
      <c r="K4" s="15" t="s">
        <v>64</v>
      </c>
      <c r="L4" s="15" t="s">
        <v>63</v>
      </c>
      <c r="M4" s="15" t="s">
        <v>62</v>
      </c>
      <c r="N4" s="15" t="s">
        <v>61</v>
      </c>
      <c r="O4" s="15" t="s">
        <v>60</v>
      </c>
      <c r="P4" s="15" t="s">
        <v>59</v>
      </c>
    </row>
    <row r="5" spans="1:16" x14ac:dyDescent="0.25">
      <c r="A5" s="11" t="s">
        <v>0</v>
      </c>
      <c r="B5" s="16">
        <v>4849377</v>
      </c>
      <c r="C5" s="17" t="s">
        <v>76</v>
      </c>
      <c r="D5" s="16">
        <v>4835059</v>
      </c>
      <c r="E5" s="16">
        <v>29680</v>
      </c>
      <c r="F5" s="18">
        <v>0.99704999999999999</v>
      </c>
      <c r="G5" s="18">
        <v>6.1199999999999996E-3</v>
      </c>
      <c r="H5" s="10">
        <v>2646248</v>
      </c>
      <c r="I5" s="10">
        <v>2832961</v>
      </c>
      <c r="J5" s="10">
        <v>3061743</v>
      </c>
      <c r="K5" s="10">
        <v>3266740</v>
      </c>
      <c r="L5" s="10">
        <v>3444354</v>
      </c>
      <c r="M5" s="10">
        <v>3894025</v>
      </c>
      <c r="N5" s="10">
        <v>4040389</v>
      </c>
      <c r="O5" s="10">
        <v>4447351</v>
      </c>
      <c r="P5" s="10">
        <v>4779736</v>
      </c>
    </row>
    <row r="6" spans="1:16" x14ac:dyDescent="0.25">
      <c r="A6" s="11" t="s">
        <v>1</v>
      </c>
      <c r="B6" s="16">
        <v>736732</v>
      </c>
      <c r="C6" s="17" t="s">
        <v>76</v>
      </c>
      <c r="D6" s="16">
        <v>600412</v>
      </c>
      <c r="E6" s="16">
        <v>10082</v>
      </c>
      <c r="F6" s="18">
        <v>0.81496999999999997</v>
      </c>
      <c r="G6" s="18">
        <v>1.3679999999999999E-2</v>
      </c>
      <c r="H6" s="10">
        <v>59278</v>
      </c>
      <c r="I6" s="10">
        <v>72524</v>
      </c>
      <c r="J6" s="10">
        <v>128643</v>
      </c>
      <c r="K6" s="10">
        <v>226167</v>
      </c>
      <c r="L6" s="10">
        <v>302583</v>
      </c>
      <c r="M6" s="10">
        <v>401851</v>
      </c>
      <c r="N6" s="10">
        <v>550043</v>
      </c>
      <c r="O6" s="10">
        <v>626931</v>
      </c>
      <c r="P6" s="10">
        <v>710231</v>
      </c>
    </row>
    <row r="7" spans="1:16" x14ac:dyDescent="0.25">
      <c r="A7" s="11" t="s">
        <v>2</v>
      </c>
      <c r="B7" s="16">
        <v>6731484</v>
      </c>
      <c r="C7" s="17" t="s">
        <v>76</v>
      </c>
      <c r="D7" s="16">
        <v>3604697</v>
      </c>
      <c r="E7" s="16">
        <v>25927</v>
      </c>
      <c r="F7" s="18">
        <v>0.53549999999999998</v>
      </c>
      <c r="G7" s="18">
        <v>3.8500000000000001E-3</v>
      </c>
      <c r="H7" s="10">
        <v>435573</v>
      </c>
      <c r="I7" s="10">
        <v>499261</v>
      </c>
      <c r="J7" s="10">
        <v>749587</v>
      </c>
      <c r="K7" s="10">
        <v>1302161</v>
      </c>
      <c r="L7" s="10">
        <v>1775399</v>
      </c>
      <c r="M7" s="10">
        <v>2716546</v>
      </c>
      <c r="N7" s="10">
        <v>3665339</v>
      </c>
      <c r="O7" s="10">
        <v>5130632</v>
      </c>
      <c r="P7" s="10">
        <v>6392017</v>
      </c>
    </row>
    <row r="8" spans="1:16" x14ac:dyDescent="0.25">
      <c r="A8" s="11" t="s">
        <v>3</v>
      </c>
      <c r="B8" s="16">
        <v>2966369</v>
      </c>
      <c r="C8" s="17" t="s">
        <v>76</v>
      </c>
      <c r="D8" s="16">
        <v>2859748</v>
      </c>
      <c r="E8" s="16">
        <v>26894</v>
      </c>
      <c r="F8" s="18">
        <v>0.96406000000000003</v>
      </c>
      <c r="G8" s="18">
        <v>9.0699999999999999E-3</v>
      </c>
      <c r="H8" s="10">
        <v>1854482</v>
      </c>
      <c r="I8" s="10">
        <v>1949387</v>
      </c>
      <c r="J8" s="10">
        <v>1909511</v>
      </c>
      <c r="K8" s="10">
        <v>1786272</v>
      </c>
      <c r="L8" s="10">
        <v>1923322</v>
      </c>
      <c r="M8" s="10">
        <v>2286357</v>
      </c>
      <c r="N8" s="10">
        <v>2350624</v>
      </c>
      <c r="O8" s="10">
        <v>2673400</v>
      </c>
      <c r="P8" s="10">
        <v>2915918</v>
      </c>
    </row>
    <row r="9" spans="1:16" x14ac:dyDescent="0.25">
      <c r="A9" s="11" t="s">
        <v>4</v>
      </c>
      <c r="B9" s="16">
        <v>38802500</v>
      </c>
      <c r="C9" s="17" t="s">
        <v>76</v>
      </c>
      <c r="D9" s="16">
        <v>28250814</v>
      </c>
      <c r="E9" s="16">
        <v>72622</v>
      </c>
      <c r="F9" s="18">
        <v>0.72806999999999999</v>
      </c>
      <c r="G9" s="18">
        <v>1.8699999999999999E-3</v>
      </c>
      <c r="H9" s="10">
        <v>5677251</v>
      </c>
      <c r="I9" s="10">
        <v>6907387</v>
      </c>
      <c r="J9" s="10">
        <v>10586223</v>
      </c>
      <c r="K9" s="10">
        <v>15717204</v>
      </c>
      <c r="L9" s="10">
        <v>19971069</v>
      </c>
      <c r="M9" s="10">
        <v>23667764</v>
      </c>
      <c r="N9" s="10">
        <v>29758213</v>
      </c>
      <c r="O9" s="10">
        <v>33871653</v>
      </c>
      <c r="P9" s="10">
        <v>37253956</v>
      </c>
    </row>
    <row r="10" spans="1:16" x14ac:dyDescent="0.25">
      <c r="A10" s="11" t="s">
        <v>5</v>
      </c>
      <c r="B10" s="16">
        <v>5355866</v>
      </c>
      <c r="C10" s="17" t="s">
        <v>76</v>
      </c>
      <c r="D10" s="16">
        <v>3548534</v>
      </c>
      <c r="E10" s="16">
        <v>30565</v>
      </c>
      <c r="F10" s="18">
        <v>0.66254999999999997</v>
      </c>
      <c r="G10" s="18">
        <v>5.7099999999999998E-3</v>
      </c>
      <c r="H10" s="10">
        <v>1035791</v>
      </c>
      <c r="I10" s="10">
        <v>1123296</v>
      </c>
      <c r="J10" s="10">
        <v>1325089</v>
      </c>
      <c r="K10" s="10">
        <v>1753947</v>
      </c>
      <c r="L10" s="10">
        <v>2209596</v>
      </c>
      <c r="M10" s="10">
        <v>2889735</v>
      </c>
      <c r="N10" s="10">
        <v>3294473</v>
      </c>
      <c r="O10" s="10">
        <v>4302015</v>
      </c>
      <c r="P10" s="10">
        <v>5029196</v>
      </c>
    </row>
    <row r="11" spans="1:16" x14ac:dyDescent="0.25">
      <c r="A11" s="11" t="s">
        <v>6</v>
      </c>
      <c r="B11" s="16">
        <v>3596677</v>
      </c>
      <c r="C11" s="17" t="s">
        <v>76</v>
      </c>
      <c r="D11" s="16">
        <v>3188837</v>
      </c>
      <c r="E11" s="16">
        <v>26823</v>
      </c>
      <c r="F11" s="18">
        <v>0.88661000000000001</v>
      </c>
      <c r="G11" s="18">
        <v>7.4599999999999996E-3</v>
      </c>
      <c r="H11" s="10">
        <v>1606903</v>
      </c>
      <c r="I11" s="10">
        <v>1709242</v>
      </c>
      <c r="J11" s="10">
        <v>2007280</v>
      </c>
      <c r="K11" s="10">
        <v>2535234</v>
      </c>
      <c r="L11" s="10">
        <v>3032217</v>
      </c>
      <c r="M11" s="10">
        <v>3107564</v>
      </c>
      <c r="N11" s="10">
        <v>3287116</v>
      </c>
      <c r="O11" s="10">
        <v>3405602</v>
      </c>
      <c r="P11" s="10">
        <v>3574097</v>
      </c>
    </row>
    <row r="12" spans="1:16" x14ac:dyDescent="0.25">
      <c r="A12" s="11" t="s">
        <v>7</v>
      </c>
      <c r="B12" s="16">
        <v>935614</v>
      </c>
      <c r="C12" s="17" t="s">
        <v>76</v>
      </c>
      <c r="D12" s="16">
        <v>716410</v>
      </c>
      <c r="E12" s="16">
        <v>14348</v>
      </c>
      <c r="F12" s="18">
        <v>0.76571</v>
      </c>
      <c r="G12" s="18">
        <v>1.5339999999999999E-2</v>
      </c>
      <c r="H12" s="10">
        <v>238380</v>
      </c>
      <c r="I12" s="10">
        <v>266505</v>
      </c>
      <c r="J12" s="10">
        <v>318085</v>
      </c>
      <c r="K12" s="10">
        <v>446292</v>
      </c>
      <c r="L12" s="10">
        <v>548104</v>
      </c>
      <c r="M12" s="10">
        <v>594338</v>
      </c>
      <c r="N12" s="10">
        <v>666168</v>
      </c>
      <c r="O12" s="10">
        <v>783600</v>
      </c>
      <c r="P12" s="10">
        <v>897934</v>
      </c>
    </row>
    <row r="13" spans="1:16" x14ac:dyDescent="0.25">
      <c r="A13" s="11" t="s">
        <v>8</v>
      </c>
      <c r="B13" s="16">
        <v>658893</v>
      </c>
      <c r="C13" s="17" t="s">
        <v>76</v>
      </c>
      <c r="D13" s="16">
        <v>1384999</v>
      </c>
      <c r="E13" s="16">
        <v>18134</v>
      </c>
      <c r="F13" s="18">
        <v>2.1020099999999999</v>
      </c>
      <c r="G13" s="18">
        <v>2.7519999999999999E-2</v>
      </c>
      <c r="H13" s="10">
        <v>486869</v>
      </c>
      <c r="I13" s="10">
        <v>663091</v>
      </c>
      <c r="J13" s="10">
        <v>802178</v>
      </c>
      <c r="K13" s="10">
        <v>763956</v>
      </c>
      <c r="L13" s="10">
        <v>756668</v>
      </c>
      <c r="M13" s="10">
        <v>638432</v>
      </c>
      <c r="N13" s="10">
        <v>606900</v>
      </c>
      <c r="O13" s="10">
        <v>572059</v>
      </c>
      <c r="P13" s="10">
        <v>601723</v>
      </c>
    </row>
    <row r="14" spans="1:16" x14ac:dyDescent="0.25">
      <c r="A14" s="11" t="s">
        <v>9</v>
      </c>
      <c r="B14" s="16">
        <v>19893297</v>
      </c>
      <c r="C14" s="17" t="s">
        <v>76</v>
      </c>
      <c r="D14" s="16">
        <v>9687203</v>
      </c>
      <c r="E14" s="16">
        <v>53281</v>
      </c>
      <c r="F14" s="18">
        <v>0.48696</v>
      </c>
      <c r="G14" s="18">
        <v>2.6800000000000001E-3</v>
      </c>
      <c r="H14" s="10">
        <v>1468211</v>
      </c>
      <c r="I14" s="10">
        <v>1897414</v>
      </c>
      <c r="J14" s="10">
        <v>2771305</v>
      </c>
      <c r="K14" s="10">
        <v>4951560</v>
      </c>
      <c r="L14" s="10">
        <v>6791418</v>
      </c>
      <c r="M14" s="10">
        <v>9746961</v>
      </c>
      <c r="N14" s="10">
        <v>12938071</v>
      </c>
      <c r="O14" s="10">
        <v>15982824</v>
      </c>
      <c r="P14" s="10">
        <v>18801310</v>
      </c>
    </row>
    <row r="15" spans="1:16" x14ac:dyDescent="0.25">
      <c r="A15" s="11" t="s">
        <v>10</v>
      </c>
      <c r="B15" s="16">
        <v>10097343</v>
      </c>
      <c r="C15" s="17" t="s">
        <v>76</v>
      </c>
      <c r="D15" s="16">
        <v>7524127</v>
      </c>
      <c r="E15" s="16">
        <v>39840</v>
      </c>
      <c r="F15" s="18">
        <v>0.74516000000000004</v>
      </c>
      <c r="G15" s="18">
        <v>3.9500000000000004E-3</v>
      </c>
      <c r="H15" s="10">
        <v>2908506</v>
      </c>
      <c r="I15" s="10">
        <v>3123723</v>
      </c>
      <c r="J15" s="10">
        <v>3444578</v>
      </c>
      <c r="K15" s="10">
        <v>3943116</v>
      </c>
      <c r="L15" s="10">
        <v>4587930</v>
      </c>
      <c r="M15" s="10">
        <v>5462982</v>
      </c>
      <c r="N15" s="10">
        <v>6478149</v>
      </c>
      <c r="O15" s="10">
        <v>8186816</v>
      </c>
      <c r="P15" s="10">
        <v>9687653</v>
      </c>
    </row>
    <row r="16" spans="1:16" x14ac:dyDescent="0.25">
      <c r="A16" s="11" t="s">
        <v>11</v>
      </c>
      <c r="B16" s="16">
        <v>1419561</v>
      </c>
      <c r="C16" s="17" t="s">
        <v>76</v>
      </c>
      <c r="D16" s="16">
        <v>1248471</v>
      </c>
      <c r="E16" s="16">
        <v>15275</v>
      </c>
      <c r="F16" s="18">
        <v>0.87948000000000004</v>
      </c>
      <c r="G16" s="18">
        <v>1.076E-2</v>
      </c>
      <c r="H16" s="10">
        <v>368300</v>
      </c>
      <c r="I16" s="10">
        <v>422770</v>
      </c>
      <c r="J16" s="10">
        <v>499794</v>
      </c>
      <c r="K16" s="10">
        <v>632772</v>
      </c>
      <c r="L16" s="10">
        <v>769913</v>
      </c>
      <c r="M16" s="10">
        <v>964691</v>
      </c>
      <c r="N16" s="10">
        <v>1108229</v>
      </c>
      <c r="O16" s="10">
        <v>1211537</v>
      </c>
      <c r="P16" s="10">
        <v>1360301</v>
      </c>
    </row>
    <row r="17" spans="1:16" x14ac:dyDescent="0.25">
      <c r="A17" s="11" t="s">
        <v>12</v>
      </c>
      <c r="B17" s="16">
        <v>1634464</v>
      </c>
      <c r="C17" s="17" t="s">
        <v>76</v>
      </c>
      <c r="D17" s="16">
        <v>1326450</v>
      </c>
      <c r="E17" s="16">
        <v>19617</v>
      </c>
      <c r="F17" s="18">
        <v>0.81154999999999999</v>
      </c>
      <c r="G17" s="18">
        <v>1.2E-2</v>
      </c>
      <c r="H17" s="10">
        <v>445032</v>
      </c>
      <c r="I17" s="10">
        <v>524873</v>
      </c>
      <c r="J17" s="10">
        <v>588637</v>
      </c>
      <c r="K17" s="10">
        <v>667191</v>
      </c>
      <c r="L17" s="10">
        <v>713015</v>
      </c>
      <c r="M17" s="10">
        <v>944127</v>
      </c>
      <c r="N17" s="10">
        <v>1006734</v>
      </c>
      <c r="O17" s="10">
        <v>1293956</v>
      </c>
      <c r="P17" s="10">
        <v>1567582</v>
      </c>
    </row>
    <row r="18" spans="1:16" x14ac:dyDescent="0.25">
      <c r="A18" s="11" t="s">
        <v>13</v>
      </c>
      <c r="B18" s="16">
        <v>12880580</v>
      </c>
      <c r="C18" s="17" t="s">
        <v>76</v>
      </c>
      <c r="D18" s="16">
        <v>13445984</v>
      </c>
      <c r="E18" s="16">
        <v>46203</v>
      </c>
      <c r="F18" s="18">
        <v>1.0439000000000001</v>
      </c>
      <c r="G18" s="18">
        <v>3.5899999999999999E-3</v>
      </c>
      <c r="H18" s="10">
        <v>7630654</v>
      </c>
      <c r="I18" s="10">
        <v>7897241</v>
      </c>
      <c r="J18" s="10">
        <v>8712176</v>
      </c>
      <c r="K18" s="10">
        <v>10081158</v>
      </c>
      <c r="L18" s="10">
        <v>11110285</v>
      </c>
      <c r="M18" s="10">
        <v>11427409</v>
      </c>
      <c r="N18" s="10">
        <v>11430602</v>
      </c>
      <c r="O18" s="10">
        <v>12419647</v>
      </c>
      <c r="P18" s="10">
        <v>12830632</v>
      </c>
    </row>
    <row r="19" spans="1:16" x14ac:dyDescent="0.25">
      <c r="A19" s="11" t="s">
        <v>14</v>
      </c>
      <c r="B19" s="16">
        <v>6596855</v>
      </c>
      <c r="C19" s="17" t="s">
        <v>76</v>
      </c>
      <c r="D19" s="16">
        <v>6524202</v>
      </c>
      <c r="E19" s="16">
        <v>30169</v>
      </c>
      <c r="F19" s="18">
        <v>0.98899000000000004</v>
      </c>
      <c r="G19" s="18">
        <v>4.5700000000000003E-3</v>
      </c>
      <c r="H19" s="10">
        <v>3238503</v>
      </c>
      <c r="I19" s="10">
        <v>3427796</v>
      </c>
      <c r="J19" s="10">
        <v>3934224</v>
      </c>
      <c r="K19" s="10">
        <v>4662498</v>
      </c>
      <c r="L19" s="10">
        <v>5195392</v>
      </c>
      <c r="M19" s="10">
        <v>5490210</v>
      </c>
      <c r="N19" s="10">
        <v>5544156</v>
      </c>
      <c r="O19" s="10">
        <v>6080517</v>
      </c>
      <c r="P19" s="10">
        <v>6483802</v>
      </c>
    </row>
    <row r="20" spans="1:16" x14ac:dyDescent="0.25">
      <c r="A20" s="11" t="s">
        <v>15</v>
      </c>
      <c r="B20" s="16">
        <v>3107126</v>
      </c>
      <c r="C20" s="17" t="s">
        <v>76</v>
      </c>
      <c r="D20" s="16">
        <v>3634893</v>
      </c>
      <c r="E20" s="16">
        <v>23541</v>
      </c>
      <c r="F20" s="18">
        <v>1.1698599999999999</v>
      </c>
      <c r="G20" s="18">
        <v>7.5799999999999999E-3</v>
      </c>
      <c r="H20" s="10">
        <v>2470939</v>
      </c>
      <c r="I20" s="10">
        <v>2538268</v>
      </c>
      <c r="J20" s="10">
        <v>2621073</v>
      </c>
      <c r="K20" s="10">
        <v>2757537</v>
      </c>
      <c r="L20" s="10">
        <v>2825368</v>
      </c>
      <c r="M20" s="10">
        <v>2913808</v>
      </c>
      <c r="N20" s="10">
        <v>2776831</v>
      </c>
      <c r="O20" s="10">
        <v>2926382</v>
      </c>
      <c r="P20" s="10">
        <v>3046355</v>
      </c>
    </row>
    <row r="21" spans="1:16" x14ac:dyDescent="0.25">
      <c r="A21" s="11" t="s">
        <v>16</v>
      </c>
      <c r="B21" s="16">
        <v>2904021</v>
      </c>
      <c r="C21" s="17" t="s">
        <v>76</v>
      </c>
      <c r="D21" s="16">
        <v>2954533</v>
      </c>
      <c r="E21" s="16">
        <v>25488</v>
      </c>
      <c r="F21" s="18">
        <v>1.01739</v>
      </c>
      <c r="G21" s="18">
        <v>8.7799999999999996E-3</v>
      </c>
      <c r="H21" s="10">
        <v>1880999</v>
      </c>
      <c r="I21" s="10">
        <v>1801028</v>
      </c>
      <c r="J21" s="10">
        <v>1905299</v>
      </c>
      <c r="K21" s="10">
        <v>2178611</v>
      </c>
      <c r="L21" s="10">
        <v>2249071</v>
      </c>
      <c r="M21" s="10">
        <v>2364236</v>
      </c>
      <c r="N21" s="10">
        <v>2477588</v>
      </c>
      <c r="O21" s="10">
        <v>2688824</v>
      </c>
      <c r="P21" s="10">
        <v>2853118</v>
      </c>
    </row>
    <row r="22" spans="1:16" x14ac:dyDescent="0.25">
      <c r="A22" s="11" t="s">
        <v>17</v>
      </c>
      <c r="B22" s="16">
        <v>4413457</v>
      </c>
      <c r="C22" s="17" t="s">
        <v>76</v>
      </c>
      <c r="D22" s="16">
        <v>4458222</v>
      </c>
      <c r="E22" s="16">
        <v>26287</v>
      </c>
      <c r="F22" s="18">
        <v>1.01014</v>
      </c>
      <c r="G22" s="18">
        <v>5.96E-3</v>
      </c>
      <c r="H22" s="10">
        <v>2614589</v>
      </c>
      <c r="I22" s="10">
        <v>2845627</v>
      </c>
      <c r="J22" s="10">
        <v>2944806</v>
      </c>
      <c r="K22" s="10">
        <v>3038156</v>
      </c>
      <c r="L22" s="10">
        <v>3220711</v>
      </c>
      <c r="M22" s="10">
        <v>3660324</v>
      </c>
      <c r="N22" s="10">
        <v>3686892</v>
      </c>
      <c r="O22" s="10">
        <v>4042285</v>
      </c>
      <c r="P22" s="10">
        <v>4339367</v>
      </c>
    </row>
    <row r="23" spans="1:16" x14ac:dyDescent="0.25">
      <c r="A23" s="11" t="s">
        <v>18</v>
      </c>
      <c r="B23" s="16">
        <v>4649676</v>
      </c>
      <c r="C23" s="17" t="s">
        <v>76</v>
      </c>
      <c r="D23" s="16">
        <v>5143028</v>
      </c>
      <c r="E23" s="16">
        <v>31309</v>
      </c>
      <c r="F23" s="18">
        <v>1.1061000000000001</v>
      </c>
      <c r="G23" s="18">
        <v>6.7299999999999999E-3</v>
      </c>
      <c r="H23" s="10">
        <v>2101593</v>
      </c>
      <c r="I23" s="10">
        <v>2363880</v>
      </c>
      <c r="J23" s="10">
        <v>2683516</v>
      </c>
      <c r="K23" s="10">
        <v>3257022</v>
      </c>
      <c r="L23" s="10">
        <v>3644637</v>
      </c>
      <c r="M23" s="10">
        <v>4206116</v>
      </c>
      <c r="N23" s="10">
        <v>4220164</v>
      </c>
      <c r="O23" s="10">
        <v>4468958</v>
      </c>
      <c r="P23" s="10">
        <v>4533372</v>
      </c>
    </row>
    <row r="24" spans="1:16" x14ac:dyDescent="0.25">
      <c r="A24" s="11" t="s">
        <v>19</v>
      </c>
      <c r="B24" s="16">
        <v>1330089</v>
      </c>
      <c r="C24" s="17" t="s">
        <v>76</v>
      </c>
      <c r="D24" s="16">
        <v>1340219</v>
      </c>
      <c r="E24" s="16">
        <v>16076</v>
      </c>
      <c r="F24" s="18">
        <v>1.00762</v>
      </c>
      <c r="G24" s="18">
        <v>1.209E-2</v>
      </c>
      <c r="H24" s="10">
        <v>797423</v>
      </c>
      <c r="I24" s="10">
        <v>847226</v>
      </c>
      <c r="J24" s="10">
        <v>913774</v>
      </c>
      <c r="K24" s="10">
        <v>969265</v>
      </c>
      <c r="L24" s="10">
        <v>993722</v>
      </c>
      <c r="M24" s="10">
        <v>1125043</v>
      </c>
      <c r="N24" s="10">
        <v>1227928</v>
      </c>
      <c r="O24" s="10">
        <v>1274923</v>
      </c>
      <c r="P24" s="10">
        <v>1328361</v>
      </c>
    </row>
    <row r="25" spans="1:16" x14ac:dyDescent="0.25">
      <c r="A25" s="11" t="s">
        <v>20</v>
      </c>
      <c r="B25" s="16">
        <v>5976407</v>
      </c>
      <c r="C25" s="17" t="s">
        <v>76</v>
      </c>
      <c r="D25" s="16">
        <v>4340346</v>
      </c>
      <c r="E25" s="16">
        <v>32696</v>
      </c>
      <c r="F25" s="18">
        <v>0.72624999999999995</v>
      </c>
      <c r="G25" s="18">
        <v>5.47E-3</v>
      </c>
      <c r="H25" s="10">
        <v>1631526</v>
      </c>
      <c r="I25" s="10">
        <v>1821244</v>
      </c>
      <c r="J25" s="10">
        <v>2343001</v>
      </c>
      <c r="K25" s="10">
        <v>3100689</v>
      </c>
      <c r="L25" s="10">
        <v>3923897</v>
      </c>
      <c r="M25" s="10">
        <v>4216933</v>
      </c>
      <c r="N25" s="10">
        <v>4780753</v>
      </c>
      <c r="O25" s="10">
        <v>5296507</v>
      </c>
      <c r="P25" s="10">
        <v>5773552</v>
      </c>
    </row>
    <row r="26" spans="1:16" x14ac:dyDescent="0.25">
      <c r="A26" s="11" t="s">
        <v>21</v>
      </c>
      <c r="B26" s="16">
        <v>6745408</v>
      </c>
      <c r="C26" s="17" t="s">
        <v>76</v>
      </c>
      <c r="D26" s="16">
        <v>6501194</v>
      </c>
      <c r="E26" s="16">
        <v>33703</v>
      </c>
      <c r="F26" s="18">
        <v>0.96379999999999999</v>
      </c>
      <c r="G26" s="18">
        <v>5.0000000000000001E-3</v>
      </c>
      <c r="H26" s="10">
        <v>4249614</v>
      </c>
      <c r="I26" s="10">
        <v>4316721</v>
      </c>
      <c r="J26" s="10">
        <v>4690514</v>
      </c>
      <c r="K26" s="10">
        <v>5148578</v>
      </c>
      <c r="L26" s="10">
        <v>5689170</v>
      </c>
      <c r="M26" s="10">
        <v>5737093</v>
      </c>
      <c r="N26" s="10">
        <v>6016425</v>
      </c>
      <c r="O26" s="10">
        <v>6349105</v>
      </c>
      <c r="P26" s="10">
        <v>6547629</v>
      </c>
    </row>
    <row r="27" spans="1:16" x14ac:dyDescent="0.25">
      <c r="A27" s="11" t="s">
        <v>22</v>
      </c>
      <c r="B27" s="16">
        <v>9909877</v>
      </c>
      <c r="C27" s="17" t="s">
        <v>76</v>
      </c>
      <c r="D27" s="16">
        <v>10630568</v>
      </c>
      <c r="E27" s="16">
        <v>42469</v>
      </c>
      <c r="F27" s="18">
        <v>1.0727199999999999</v>
      </c>
      <c r="G27" s="18">
        <v>4.2900000000000004E-3</v>
      </c>
      <c r="H27" s="10">
        <v>4842325</v>
      </c>
      <c r="I27" s="10">
        <v>5256106</v>
      </c>
      <c r="J27" s="10">
        <v>6371766</v>
      </c>
      <c r="K27" s="10">
        <v>7823194</v>
      </c>
      <c r="L27" s="10">
        <v>8881826</v>
      </c>
      <c r="M27" s="10">
        <v>9262044</v>
      </c>
      <c r="N27" s="10">
        <v>9295287</v>
      </c>
      <c r="O27" s="10">
        <v>9938480</v>
      </c>
      <c r="P27" s="10">
        <v>9883640</v>
      </c>
    </row>
    <row r="28" spans="1:16" x14ac:dyDescent="0.25">
      <c r="A28" s="11" t="s">
        <v>23</v>
      </c>
      <c r="B28" s="16">
        <v>5457173</v>
      </c>
      <c r="C28" s="17" t="s">
        <v>76</v>
      </c>
      <c r="D28" s="16">
        <v>5173541</v>
      </c>
      <c r="E28" s="16">
        <v>23603</v>
      </c>
      <c r="F28" s="18">
        <v>0.94803000000000004</v>
      </c>
      <c r="G28" s="18">
        <v>4.3299999999999996E-3</v>
      </c>
      <c r="H28" s="10">
        <v>2563953</v>
      </c>
      <c r="I28" s="10">
        <v>2792300</v>
      </c>
      <c r="J28" s="10">
        <v>2982483</v>
      </c>
      <c r="K28" s="10">
        <v>3413864</v>
      </c>
      <c r="L28" s="10">
        <v>3806103</v>
      </c>
      <c r="M28" s="10">
        <v>4075970</v>
      </c>
      <c r="N28" s="10">
        <v>4375665</v>
      </c>
      <c r="O28" s="10">
        <v>4919492</v>
      </c>
      <c r="P28" s="10">
        <v>5303925</v>
      </c>
    </row>
    <row r="29" spans="1:16" x14ac:dyDescent="0.25">
      <c r="A29" s="11" t="s">
        <v>24</v>
      </c>
      <c r="B29" s="16">
        <v>2994079</v>
      </c>
      <c r="C29" s="17" t="s">
        <v>76</v>
      </c>
      <c r="D29" s="16">
        <v>3391034</v>
      </c>
      <c r="E29" s="16">
        <v>24452</v>
      </c>
      <c r="F29" s="18">
        <v>1.1325799999999999</v>
      </c>
      <c r="G29" s="18">
        <v>8.1700000000000002E-3</v>
      </c>
      <c r="H29" s="10">
        <v>2009821</v>
      </c>
      <c r="I29" s="10">
        <v>2183796</v>
      </c>
      <c r="J29" s="10">
        <v>2178914</v>
      </c>
      <c r="K29" s="10">
        <v>2178141</v>
      </c>
      <c r="L29" s="10">
        <v>2216994</v>
      </c>
      <c r="M29" s="10">
        <v>2520770</v>
      </c>
      <c r="N29" s="10">
        <v>2575475</v>
      </c>
      <c r="O29" s="10">
        <v>2844656</v>
      </c>
      <c r="P29" s="10">
        <v>2967297</v>
      </c>
    </row>
    <row r="30" spans="1:16" x14ac:dyDescent="0.25">
      <c r="A30" s="11" t="s">
        <v>25</v>
      </c>
      <c r="B30" s="16">
        <v>6063589</v>
      </c>
      <c r="C30" s="17" t="s">
        <v>76</v>
      </c>
      <c r="D30" s="16">
        <v>5913284</v>
      </c>
      <c r="E30" s="16">
        <v>35347</v>
      </c>
      <c r="F30" s="18">
        <v>0.97521000000000002</v>
      </c>
      <c r="G30" s="18">
        <v>5.8300000000000001E-3</v>
      </c>
      <c r="H30" s="10">
        <v>3629367</v>
      </c>
      <c r="I30" s="10">
        <v>3784664</v>
      </c>
      <c r="J30" s="10">
        <v>3954653</v>
      </c>
      <c r="K30" s="10">
        <v>4319813</v>
      </c>
      <c r="L30" s="10">
        <v>4677623</v>
      </c>
      <c r="M30" s="10">
        <v>4916766</v>
      </c>
      <c r="N30" s="10">
        <v>5116901</v>
      </c>
      <c r="O30" s="10">
        <v>5596683</v>
      </c>
      <c r="P30" s="10">
        <v>5988927</v>
      </c>
    </row>
    <row r="31" spans="1:16" x14ac:dyDescent="0.25">
      <c r="A31" s="11" t="s">
        <v>26</v>
      </c>
      <c r="B31" s="16">
        <v>1023579</v>
      </c>
      <c r="C31" s="17" t="s">
        <v>76</v>
      </c>
      <c r="D31" s="16">
        <v>976425</v>
      </c>
      <c r="E31" s="16">
        <v>15528</v>
      </c>
      <c r="F31" s="18">
        <v>0.95392999999999994</v>
      </c>
      <c r="G31" s="18">
        <v>1.5169999999999999E-2</v>
      </c>
      <c r="H31" s="10">
        <v>537606</v>
      </c>
      <c r="I31" s="10">
        <v>559456</v>
      </c>
      <c r="J31" s="10">
        <v>591024</v>
      </c>
      <c r="K31" s="10">
        <v>674767</v>
      </c>
      <c r="L31" s="10">
        <v>694409</v>
      </c>
      <c r="M31" s="10">
        <v>786690</v>
      </c>
      <c r="N31" s="10">
        <v>799065</v>
      </c>
      <c r="O31" s="10">
        <v>902195</v>
      </c>
      <c r="P31" s="10">
        <v>989415</v>
      </c>
    </row>
    <row r="32" spans="1:16" x14ac:dyDescent="0.25">
      <c r="A32" s="11" t="s">
        <v>27</v>
      </c>
      <c r="B32" s="16">
        <v>1881503</v>
      </c>
      <c r="C32" s="17" t="s">
        <v>76</v>
      </c>
      <c r="D32" s="16">
        <v>2074550</v>
      </c>
      <c r="E32" s="16">
        <v>19146</v>
      </c>
      <c r="F32" s="18">
        <v>1.1026</v>
      </c>
      <c r="G32" s="18">
        <v>1.018E-2</v>
      </c>
      <c r="H32" s="10">
        <v>1377963</v>
      </c>
      <c r="I32" s="10">
        <v>1315834</v>
      </c>
      <c r="J32" s="10">
        <v>1325510</v>
      </c>
      <c r="K32" s="10">
        <v>1411330</v>
      </c>
      <c r="L32" s="10">
        <v>1485333</v>
      </c>
      <c r="M32" s="10">
        <v>1569825</v>
      </c>
      <c r="N32" s="10">
        <v>1578417</v>
      </c>
      <c r="O32" s="10">
        <v>1711265</v>
      </c>
      <c r="P32" s="10">
        <v>1826341</v>
      </c>
    </row>
    <row r="33" spans="1:16" x14ac:dyDescent="0.25">
      <c r="A33" s="11" t="s">
        <v>28</v>
      </c>
      <c r="B33" s="16">
        <v>2839099</v>
      </c>
      <c r="C33" s="17" t="s">
        <v>76</v>
      </c>
      <c r="D33" s="16">
        <v>1109605</v>
      </c>
      <c r="E33" s="16">
        <v>17740</v>
      </c>
      <c r="F33" s="18">
        <v>0.39083000000000001</v>
      </c>
      <c r="G33" s="18">
        <v>6.2500000000000003E-3</v>
      </c>
      <c r="H33" s="10">
        <v>91058</v>
      </c>
      <c r="I33" s="10">
        <v>110247</v>
      </c>
      <c r="J33" s="10">
        <v>160083</v>
      </c>
      <c r="K33" s="10">
        <v>285278</v>
      </c>
      <c r="L33" s="10">
        <v>488738</v>
      </c>
      <c r="M33" s="10">
        <v>800508</v>
      </c>
      <c r="N33" s="10">
        <v>1201675</v>
      </c>
      <c r="O33" s="10">
        <v>1998257</v>
      </c>
      <c r="P33" s="10">
        <v>2700551</v>
      </c>
    </row>
    <row r="34" spans="1:16" x14ac:dyDescent="0.25">
      <c r="A34" s="11" t="s">
        <v>29</v>
      </c>
      <c r="B34" s="16">
        <v>1326813</v>
      </c>
      <c r="C34" s="17" t="s">
        <v>76</v>
      </c>
      <c r="D34" s="16">
        <v>967546</v>
      </c>
      <c r="E34" s="16">
        <v>15452</v>
      </c>
      <c r="F34" s="18">
        <v>0.72923000000000004</v>
      </c>
      <c r="G34" s="18">
        <v>1.1650000000000001E-2</v>
      </c>
      <c r="H34" s="10">
        <v>465293</v>
      </c>
      <c r="I34" s="10">
        <v>491524</v>
      </c>
      <c r="J34" s="10">
        <v>533242</v>
      </c>
      <c r="K34" s="10">
        <v>606921</v>
      </c>
      <c r="L34" s="10">
        <v>737681</v>
      </c>
      <c r="M34" s="10">
        <v>920610</v>
      </c>
      <c r="N34" s="10">
        <v>1109252</v>
      </c>
      <c r="O34" s="10">
        <v>1235786</v>
      </c>
      <c r="P34" s="10">
        <v>1316470</v>
      </c>
    </row>
    <row r="35" spans="1:16" x14ac:dyDescent="0.25">
      <c r="A35" s="11" t="s">
        <v>30</v>
      </c>
      <c r="B35" s="16">
        <v>8938175</v>
      </c>
      <c r="C35" s="17" t="s">
        <v>76</v>
      </c>
      <c r="D35" s="16">
        <v>7625920</v>
      </c>
      <c r="E35" s="16">
        <v>38123</v>
      </c>
      <c r="F35" s="18">
        <v>0.85319</v>
      </c>
      <c r="G35" s="18">
        <v>4.2700000000000004E-3</v>
      </c>
      <c r="H35" s="10">
        <v>4041334</v>
      </c>
      <c r="I35" s="10">
        <v>4160165</v>
      </c>
      <c r="J35" s="10">
        <v>4835329</v>
      </c>
      <c r="K35" s="10">
        <v>6066782</v>
      </c>
      <c r="L35" s="10">
        <v>7171112</v>
      </c>
      <c r="M35" s="10">
        <v>7365011</v>
      </c>
      <c r="N35" s="10">
        <v>7730188</v>
      </c>
      <c r="O35" s="10">
        <v>8414347</v>
      </c>
      <c r="P35" s="10">
        <v>8791894</v>
      </c>
    </row>
    <row r="36" spans="1:16" x14ac:dyDescent="0.25">
      <c r="A36" s="11" t="s">
        <v>31</v>
      </c>
      <c r="B36" s="16">
        <v>2085572</v>
      </c>
      <c r="C36" s="17" t="s">
        <v>76</v>
      </c>
      <c r="D36" s="16">
        <v>1794319</v>
      </c>
      <c r="E36" s="16">
        <v>21153</v>
      </c>
      <c r="F36" s="18">
        <v>0.86034999999999995</v>
      </c>
      <c r="G36" s="18">
        <v>1.014E-2</v>
      </c>
      <c r="H36" s="10">
        <v>423317</v>
      </c>
      <c r="I36" s="10">
        <v>531818</v>
      </c>
      <c r="J36" s="10">
        <v>681187</v>
      </c>
      <c r="K36" s="10">
        <v>951023</v>
      </c>
      <c r="L36" s="10">
        <v>1017055</v>
      </c>
      <c r="M36" s="10">
        <v>1303302</v>
      </c>
      <c r="N36" s="10">
        <v>1515069</v>
      </c>
      <c r="O36" s="10">
        <v>1819046</v>
      </c>
      <c r="P36" s="10">
        <v>2059179</v>
      </c>
    </row>
    <row r="37" spans="1:16" x14ac:dyDescent="0.25">
      <c r="A37" s="11" t="s">
        <v>32</v>
      </c>
      <c r="B37" s="16">
        <v>19746227</v>
      </c>
      <c r="C37" s="17" t="s">
        <v>76</v>
      </c>
      <c r="D37" s="16">
        <v>20314302</v>
      </c>
      <c r="E37" s="16">
        <v>70353</v>
      </c>
      <c r="F37" s="18">
        <v>1.02877</v>
      </c>
      <c r="G37" s="18">
        <v>3.5599999999999998E-3</v>
      </c>
      <c r="H37" s="10">
        <v>12588066</v>
      </c>
      <c r="I37" s="10">
        <v>13479142</v>
      </c>
      <c r="J37" s="10">
        <v>14830192</v>
      </c>
      <c r="K37" s="10">
        <v>16782304</v>
      </c>
      <c r="L37" s="10">
        <v>18241391</v>
      </c>
      <c r="M37" s="10">
        <v>17558165</v>
      </c>
      <c r="N37" s="10">
        <v>17990778</v>
      </c>
      <c r="O37" s="10">
        <v>18976821</v>
      </c>
      <c r="P37" s="10">
        <v>19378102</v>
      </c>
    </row>
    <row r="38" spans="1:16" x14ac:dyDescent="0.25">
      <c r="A38" s="11" t="s">
        <v>33</v>
      </c>
      <c r="B38" s="16">
        <v>9943964</v>
      </c>
      <c r="C38" s="17" t="s">
        <v>76</v>
      </c>
      <c r="D38" s="16">
        <v>7561815</v>
      </c>
      <c r="E38" s="16">
        <v>35222</v>
      </c>
      <c r="F38" s="18">
        <v>0.76044</v>
      </c>
      <c r="G38" s="18">
        <v>3.5400000000000002E-3</v>
      </c>
      <c r="H38" s="10">
        <v>3170276</v>
      </c>
      <c r="I38" s="10">
        <v>3571623</v>
      </c>
      <c r="J38" s="10">
        <v>4061929</v>
      </c>
      <c r="K38" s="10">
        <v>4556155</v>
      </c>
      <c r="L38" s="10">
        <v>5084411</v>
      </c>
      <c r="M38" s="10">
        <v>5880095</v>
      </c>
      <c r="N38" s="10">
        <v>6632448</v>
      </c>
      <c r="O38" s="10">
        <v>8046485</v>
      </c>
      <c r="P38" s="10">
        <v>9535483</v>
      </c>
    </row>
    <row r="39" spans="1:16" x14ac:dyDescent="0.25">
      <c r="A39" s="11" t="s">
        <v>34</v>
      </c>
      <c r="B39" s="16">
        <v>739482</v>
      </c>
      <c r="C39" s="17" t="s">
        <v>76</v>
      </c>
      <c r="D39" s="16">
        <v>989648</v>
      </c>
      <c r="E39" s="16">
        <v>13267</v>
      </c>
      <c r="F39" s="18">
        <v>1.3383</v>
      </c>
      <c r="G39" s="18">
        <v>1.7940000000000001E-2</v>
      </c>
      <c r="H39" s="10">
        <v>680845</v>
      </c>
      <c r="I39" s="10">
        <v>641935</v>
      </c>
      <c r="J39" s="10">
        <v>619636</v>
      </c>
      <c r="K39" s="10">
        <v>632446</v>
      </c>
      <c r="L39" s="10">
        <v>617792</v>
      </c>
      <c r="M39" s="10">
        <v>652717</v>
      </c>
      <c r="N39" s="10">
        <v>638800</v>
      </c>
      <c r="O39" s="10">
        <v>642200</v>
      </c>
      <c r="P39" s="10">
        <v>672591</v>
      </c>
    </row>
    <row r="40" spans="1:16" x14ac:dyDescent="0.25">
      <c r="A40" s="11" t="s">
        <v>35</v>
      </c>
      <c r="B40" s="16">
        <v>11594163</v>
      </c>
      <c r="C40" s="17" t="s">
        <v>76</v>
      </c>
      <c r="D40" s="16">
        <v>12392791</v>
      </c>
      <c r="E40" s="16">
        <v>43918</v>
      </c>
      <c r="F40" s="18">
        <v>1.0688800000000001</v>
      </c>
      <c r="G40" s="18">
        <v>3.79E-3</v>
      </c>
      <c r="H40" s="10">
        <v>6646697</v>
      </c>
      <c r="I40" s="10">
        <v>6907612</v>
      </c>
      <c r="J40" s="10">
        <v>7946627</v>
      </c>
      <c r="K40" s="10">
        <v>9706397</v>
      </c>
      <c r="L40" s="10">
        <v>10657423</v>
      </c>
      <c r="M40" s="10">
        <v>10797603</v>
      </c>
      <c r="N40" s="10">
        <v>10847115</v>
      </c>
      <c r="O40" s="10">
        <v>11353145</v>
      </c>
      <c r="P40" s="10">
        <v>11536504</v>
      </c>
    </row>
    <row r="41" spans="1:16" x14ac:dyDescent="0.25">
      <c r="A41" s="11" t="s">
        <v>36</v>
      </c>
      <c r="B41" s="16">
        <v>3878051</v>
      </c>
      <c r="C41" s="17" t="s">
        <v>76</v>
      </c>
      <c r="D41" s="16">
        <v>3590466</v>
      </c>
      <c r="E41" s="16">
        <v>26959</v>
      </c>
      <c r="F41" s="18">
        <v>0.92584</v>
      </c>
      <c r="G41" s="18">
        <v>6.9499999999999996E-3</v>
      </c>
      <c r="H41" s="10">
        <v>2396040</v>
      </c>
      <c r="I41" s="10">
        <v>2336434</v>
      </c>
      <c r="J41" s="10">
        <v>2233351</v>
      </c>
      <c r="K41" s="10">
        <v>2328284</v>
      </c>
      <c r="L41" s="10">
        <v>2559463</v>
      </c>
      <c r="M41" s="10">
        <v>3025487</v>
      </c>
      <c r="N41" s="10">
        <v>3145576</v>
      </c>
      <c r="O41" s="10">
        <v>3450652</v>
      </c>
      <c r="P41" s="10">
        <v>3751351</v>
      </c>
    </row>
    <row r="42" spans="1:16" x14ac:dyDescent="0.25">
      <c r="A42" s="11" t="s">
        <v>37</v>
      </c>
      <c r="B42" s="16">
        <v>3970239</v>
      </c>
      <c r="C42" s="17" t="s">
        <v>76</v>
      </c>
      <c r="D42" s="16">
        <v>2736352</v>
      </c>
      <c r="E42" s="16">
        <v>24989</v>
      </c>
      <c r="F42" s="18">
        <v>0.68922000000000005</v>
      </c>
      <c r="G42" s="18">
        <v>6.2899999999999996E-3</v>
      </c>
      <c r="H42" s="10">
        <v>953786</v>
      </c>
      <c r="I42" s="10">
        <v>1089684</v>
      </c>
      <c r="J42" s="10">
        <v>1521341</v>
      </c>
      <c r="K42" s="10">
        <v>1768687</v>
      </c>
      <c r="L42" s="10">
        <v>2091533</v>
      </c>
      <c r="M42" s="10">
        <v>2633156</v>
      </c>
      <c r="N42" s="10">
        <v>2842337</v>
      </c>
      <c r="O42" s="10">
        <v>3421436</v>
      </c>
      <c r="P42" s="10">
        <v>3831074</v>
      </c>
    </row>
    <row r="43" spans="1:16" x14ac:dyDescent="0.25">
      <c r="A43" s="11" t="s">
        <v>38</v>
      </c>
      <c r="B43" s="16">
        <v>12787209</v>
      </c>
      <c r="C43" s="17" t="s">
        <v>76</v>
      </c>
      <c r="D43" s="16">
        <v>13574713</v>
      </c>
      <c r="E43" s="16">
        <v>48564</v>
      </c>
      <c r="F43" s="18">
        <v>1.06159</v>
      </c>
      <c r="G43" s="18">
        <v>3.8E-3</v>
      </c>
      <c r="H43" s="10">
        <v>9631350</v>
      </c>
      <c r="I43" s="10">
        <v>9900180</v>
      </c>
      <c r="J43" s="10">
        <v>10498012</v>
      </c>
      <c r="K43" s="10">
        <v>11319366</v>
      </c>
      <c r="L43" s="10">
        <v>11800766</v>
      </c>
      <c r="M43" s="10">
        <v>11864720</v>
      </c>
      <c r="N43" s="10">
        <v>11882842</v>
      </c>
      <c r="O43" s="10">
        <v>12281054</v>
      </c>
      <c r="P43" s="10">
        <v>12702379</v>
      </c>
    </row>
    <row r="44" spans="1:16" x14ac:dyDescent="0.25">
      <c r="A44" s="11" t="s">
        <v>39</v>
      </c>
      <c r="B44" s="16">
        <v>1055173</v>
      </c>
      <c r="C44" s="17" t="s">
        <v>76</v>
      </c>
      <c r="D44" s="16">
        <v>1090828</v>
      </c>
      <c r="E44" s="16">
        <v>15487</v>
      </c>
      <c r="F44" s="18">
        <v>1.03379</v>
      </c>
      <c r="G44" s="18">
        <v>1.468E-2</v>
      </c>
      <c r="H44" s="10">
        <v>687497</v>
      </c>
      <c r="I44" s="10">
        <v>713346</v>
      </c>
      <c r="J44" s="10">
        <v>791896</v>
      </c>
      <c r="K44" s="10">
        <v>859488</v>
      </c>
      <c r="L44" s="10">
        <v>949723</v>
      </c>
      <c r="M44" s="10">
        <v>947154</v>
      </c>
      <c r="N44" s="10">
        <v>1003464</v>
      </c>
      <c r="O44" s="10">
        <v>1048319</v>
      </c>
      <c r="P44" s="10">
        <v>1052567</v>
      </c>
    </row>
    <row r="45" spans="1:16" x14ac:dyDescent="0.25">
      <c r="A45" s="11" t="s">
        <v>40</v>
      </c>
      <c r="B45" s="16">
        <v>4832482</v>
      </c>
      <c r="C45" s="17" t="s">
        <v>76</v>
      </c>
      <c r="D45" s="16">
        <v>3852823</v>
      </c>
      <c r="E45" s="16">
        <v>27027</v>
      </c>
      <c r="F45" s="18">
        <v>0.79727999999999999</v>
      </c>
      <c r="G45" s="18">
        <v>5.5900000000000004E-3</v>
      </c>
      <c r="H45" s="10">
        <v>1738765</v>
      </c>
      <c r="I45" s="10">
        <v>1899804</v>
      </c>
      <c r="J45" s="10">
        <v>2117027</v>
      </c>
      <c r="K45" s="10">
        <v>2382594</v>
      </c>
      <c r="L45" s="10">
        <v>2590713</v>
      </c>
      <c r="M45" s="10">
        <v>3120729</v>
      </c>
      <c r="N45" s="10">
        <v>3486310</v>
      </c>
      <c r="O45" s="10">
        <v>4011816</v>
      </c>
      <c r="P45" s="10">
        <v>4625364</v>
      </c>
    </row>
    <row r="46" spans="1:16" x14ac:dyDescent="0.25">
      <c r="A46" s="11" t="s">
        <v>41</v>
      </c>
      <c r="B46" s="16">
        <v>853175</v>
      </c>
      <c r="C46" s="17" t="s">
        <v>76</v>
      </c>
      <c r="D46" s="16">
        <v>1034473</v>
      </c>
      <c r="E46" s="16">
        <v>12511</v>
      </c>
      <c r="F46" s="18">
        <v>1.2124999999999999</v>
      </c>
      <c r="G46" s="18">
        <v>1.4659999999999999E-2</v>
      </c>
      <c r="H46" s="10">
        <v>692849</v>
      </c>
      <c r="I46" s="10">
        <v>642961</v>
      </c>
      <c r="J46" s="10">
        <v>652740</v>
      </c>
      <c r="K46" s="10">
        <v>680514</v>
      </c>
      <c r="L46" s="10">
        <v>666257</v>
      </c>
      <c r="M46" s="10">
        <v>690768</v>
      </c>
      <c r="N46" s="10">
        <v>696004</v>
      </c>
      <c r="O46" s="10">
        <v>754844</v>
      </c>
      <c r="P46" s="10">
        <v>814180</v>
      </c>
    </row>
    <row r="47" spans="1:16" x14ac:dyDescent="0.25">
      <c r="A47" s="11" t="s">
        <v>42</v>
      </c>
      <c r="B47" s="16">
        <v>6549352</v>
      </c>
      <c r="C47" s="17" t="s">
        <v>76</v>
      </c>
      <c r="D47" s="16">
        <v>5572739</v>
      </c>
      <c r="E47" s="16">
        <v>37831</v>
      </c>
      <c r="F47" s="18">
        <v>0.85087999999999997</v>
      </c>
      <c r="G47" s="18">
        <v>5.7800000000000004E-3</v>
      </c>
      <c r="H47" s="10">
        <v>2616556</v>
      </c>
      <c r="I47" s="10">
        <v>2915841</v>
      </c>
      <c r="J47" s="10">
        <v>3291718</v>
      </c>
      <c r="K47" s="10">
        <v>3567089</v>
      </c>
      <c r="L47" s="10">
        <v>3926018</v>
      </c>
      <c r="M47" s="10">
        <v>4591023</v>
      </c>
      <c r="N47" s="10">
        <v>4877203</v>
      </c>
      <c r="O47" s="10">
        <v>5689267</v>
      </c>
      <c r="P47" s="10">
        <v>6346105</v>
      </c>
    </row>
    <row r="48" spans="1:16" x14ac:dyDescent="0.25">
      <c r="A48" s="11" t="s">
        <v>43</v>
      </c>
      <c r="B48" s="16">
        <v>26956958</v>
      </c>
      <c r="C48" s="17" t="s">
        <v>76</v>
      </c>
      <c r="D48" s="16">
        <v>19771268</v>
      </c>
      <c r="E48" s="16">
        <v>62232</v>
      </c>
      <c r="F48" s="18">
        <v>0.73343999999999998</v>
      </c>
      <c r="G48" s="18">
        <v>2.31E-3</v>
      </c>
      <c r="H48" s="10">
        <v>5824715</v>
      </c>
      <c r="I48" s="10">
        <v>6414824</v>
      </c>
      <c r="J48" s="10">
        <v>7711194</v>
      </c>
      <c r="K48" s="10">
        <v>9579677</v>
      </c>
      <c r="L48" s="10">
        <v>11198655</v>
      </c>
      <c r="M48" s="10">
        <v>14225513</v>
      </c>
      <c r="N48" s="10">
        <v>16986335</v>
      </c>
      <c r="O48" s="10">
        <v>20851790</v>
      </c>
      <c r="P48" s="10">
        <v>25145561</v>
      </c>
    </row>
    <row r="49" spans="1:16" x14ac:dyDescent="0.25">
      <c r="A49" s="11" t="s">
        <v>44</v>
      </c>
      <c r="B49" s="16">
        <v>2942902</v>
      </c>
      <c r="C49" s="17" t="s">
        <v>76</v>
      </c>
      <c r="D49" s="16">
        <v>2511476</v>
      </c>
      <c r="E49" s="16">
        <v>25828</v>
      </c>
      <c r="F49" s="18">
        <v>0.85340000000000005</v>
      </c>
      <c r="G49" s="18">
        <v>8.7799999999999996E-3</v>
      </c>
      <c r="H49" s="10">
        <v>507847</v>
      </c>
      <c r="I49" s="10">
        <v>550310</v>
      </c>
      <c r="J49" s="10">
        <v>688862</v>
      </c>
      <c r="K49" s="10">
        <v>890627</v>
      </c>
      <c r="L49" s="10">
        <v>1059273</v>
      </c>
      <c r="M49" s="10">
        <v>1461037</v>
      </c>
      <c r="N49" s="10">
        <v>1722850</v>
      </c>
      <c r="O49" s="10">
        <v>2233198</v>
      </c>
      <c r="P49" s="10">
        <v>2763885</v>
      </c>
    </row>
    <row r="50" spans="1:16" x14ac:dyDescent="0.25">
      <c r="A50" s="11" t="s">
        <v>45</v>
      </c>
      <c r="B50" s="16">
        <v>626562</v>
      </c>
      <c r="C50" s="17" t="s">
        <v>76</v>
      </c>
      <c r="D50" s="16">
        <v>567807</v>
      </c>
      <c r="E50" s="16">
        <v>9842</v>
      </c>
      <c r="F50" s="18">
        <v>0.90622999999999998</v>
      </c>
      <c r="G50" s="18">
        <v>1.5709999999999998E-2</v>
      </c>
      <c r="H50" s="10">
        <v>359611</v>
      </c>
      <c r="I50" s="10">
        <v>359231</v>
      </c>
      <c r="J50" s="10">
        <v>377747</v>
      </c>
      <c r="K50" s="10">
        <v>389881</v>
      </c>
      <c r="L50" s="10">
        <v>444732</v>
      </c>
      <c r="M50" s="10">
        <v>511456</v>
      </c>
      <c r="N50" s="10">
        <v>562758</v>
      </c>
      <c r="O50" s="10">
        <v>608827</v>
      </c>
      <c r="P50" s="10">
        <v>625741</v>
      </c>
    </row>
    <row r="51" spans="1:16" x14ac:dyDescent="0.25">
      <c r="A51" s="11" t="s">
        <v>46</v>
      </c>
      <c r="B51" s="16">
        <v>8326289</v>
      </c>
      <c r="C51" s="17" t="s">
        <v>76</v>
      </c>
      <c r="D51" s="16">
        <v>6138770</v>
      </c>
      <c r="E51" s="16">
        <v>37135</v>
      </c>
      <c r="F51" s="18">
        <v>0.73728000000000005</v>
      </c>
      <c r="G51" s="18">
        <v>4.4600000000000004E-3</v>
      </c>
      <c r="H51" s="10">
        <v>2421851</v>
      </c>
      <c r="I51" s="10">
        <v>2677773</v>
      </c>
      <c r="J51" s="10">
        <v>3318680</v>
      </c>
      <c r="K51" s="10">
        <v>3966949</v>
      </c>
      <c r="L51" s="10">
        <v>4651448</v>
      </c>
      <c r="M51" s="10">
        <v>5346797</v>
      </c>
      <c r="N51" s="10">
        <v>6189197</v>
      </c>
      <c r="O51" s="10">
        <v>7079030</v>
      </c>
      <c r="P51" s="10">
        <v>8001024</v>
      </c>
    </row>
    <row r="52" spans="1:16" x14ac:dyDescent="0.25">
      <c r="A52" s="11" t="s">
        <v>47</v>
      </c>
      <c r="B52" s="16">
        <v>7061530</v>
      </c>
      <c r="C52" s="17" t="s">
        <v>76</v>
      </c>
      <c r="D52" s="16">
        <v>4731274</v>
      </c>
      <c r="E52" s="16">
        <v>33908</v>
      </c>
      <c r="F52" s="18">
        <v>0.67000999999999999</v>
      </c>
      <c r="G52" s="18">
        <v>4.7999999999999996E-3</v>
      </c>
      <c r="H52" s="10">
        <v>1563396</v>
      </c>
      <c r="I52" s="10">
        <v>1736191</v>
      </c>
      <c r="J52" s="10">
        <v>2378963</v>
      </c>
      <c r="K52" s="10">
        <v>2853214</v>
      </c>
      <c r="L52" s="10">
        <v>3413244</v>
      </c>
      <c r="M52" s="10">
        <v>4132353</v>
      </c>
      <c r="N52" s="10">
        <v>4866669</v>
      </c>
      <c r="O52" s="10">
        <v>5894141</v>
      </c>
      <c r="P52" s="10">
        <v>6724540</v>
      </c>
    </row>
    <row r="53" spans="1:16" x14ac:dyDescent="0.25">
      <c r="A53" s="11" t="s">
        <v>48</v>
      </c>
      <c r="B53" s="16">
        <v>1850326</v>
      </c>
      <c r="C53" s="17" t="s">
        <v>76</v>
      </c>
      <c r="D53" s="16">
        <v>2359546</v>
      </c>
      <c r="E53" s="16">
        <v>21139</v>
      </c>
      <c r="F53" s="18">
        <v>1.27521</v>
      </c>
      <c r="G53" s="18">
        <v>1.142E-2</v>
      </c>
      <c r="H53" s="10">
        <v>1729205</v>
      </c>
      <c r="I53" s="10">
        <v>1901974</v>
      </c>
      <c r="J53" s="10">
        <v>2005552</v>
      </c>
      <c r="K53" s="10">
        <v>1860421</v>
      </c>
      <c r="L53" s="10">
        <v>1744237</v>
      </c>
      <c r="M53" s="10">
        <v>1950186</v>
      </c>
      <c r="N53" s="10">
        <v>1793477</v>
      </c>
      <c r="O53" s="10">
        <v>1808350</v>
      </c>
      <c r="P53" s="10">
        <v>1852994</v>
      </c>
    </row>
    <row r="54" spans="1:16" x14ac:dyDescent="0.25">
      <c r="A54" s="11" t="s">
        <v>49</v>
      </c>
      <c r="B54" s="16">
        <v>5757564</v>
      </c>
      <c r="C54" s="17" t="s">
        <v>76</v>
      </c>
      <c r="D54" s="16">
        <v>5615951</v>
      </c>
      <c r="E54" s="16">
        <v>22334</v>
      </c>
      <c r="F54" s="18">
        <v>0.97540000000000004</v>
      </c>
      <c r="G54" s="18">
        <v>3.8800000000000002E-3</v>
      </c>
      <c r="H54" s="10">
        <v>2939006</v>
      </c>
      <c r="I54" s="10">
        <v>3137587</v>
      </c>
      <c r="J54" s="10">
        <v>3434575</v>
      </c>
      <c r="K54" s="10">
        <v>3951777</v>
      </c>
      <c r="L54" s="10">
        <v>4417821</v>
      </c>
      <c r="M54" s="10">
        <v>4705642</v>
      </c>
      <c r="N54" s="10">
        <v>4891769</v>
      </c>
      <c r="O54" s="10">
        <v>5363715</v>
      </c>
      <c r="P54" s="10">
        <v>5686986</v>
      </c>
    </row>
    <row r="55" spans="1:16" x14ac:dyDescent="0.25">
      <c r="A55" s="11" t="s">
        <v>50</v>
      </c>
      <c r="B55" s="16">
        <v>584153</v>
      </c>
      <c r="C55" s="17" t="s">
        <v>76</v>
      </c>
      <c r="D55" s="16">
        <v>560834</v>
      </c>
      <c r="E55" s="16">
        <v>10487</v>
      </c>
      <c r="F55" s="18">
        <v>0.96008000000000004</v>
      </c>
      <c r="G55" s="18">
        <v>1.7950000000000001E-2</v>
      </c>
      <c r="H55" s="10">
        <v>225565</v>
      </c>
      <c r="I55" s="10">
        <v>250742</v>
      </c>
      <c r="J55" s="10">
        <v>290529</v>
      </c>
      <c r="K55" s="10">
        <v>330066</v>
      </c>
      <c r="L55" s="10">
        <v>332416</v>
      </c>
      <c r="M55" s="10">
        <v>469557</v>
      </c>
      <c r="N55" s="10">
        <v>453589</v>
      </c>
      <c r="O55" s="10">
        <v>493782</v>
      </c>
      <c r="P55" s="10">
        <v>563626</v>
      </c>
    </row>
    <row r="57" spans="1:16" x14ac:dyDescent="0.25">
      <c r="A57" s="24" t="s">
        <v>77</v>
      </c>
      <c r="B57" s="24"/>
      <c r="C57" s="24"/>
      <c r="D57" s="24"/>
      <c r="E57" s="24"/>
      <c r="F57" s="24"/>
      <c r="G57" s="24"/>
      <c r="H57" s="24"/>
      <c r="I57" s="24"/>
      <c r="J57" s="24"/>
      <c r="K57" s="24"/>
    </row>
    <row r="58" spans="1:16" x14ac:dyDescent="0.25">
      <c r="A58" s="22" t="s">
        <v>78</v>
      </c>
      <c r="B58" s="21"/>
      <c r="C58" s="21"/>
      <c r="D58" s="21"/>
      <c r="E58" s="21"/>
      <c r="F58" s="21"/>
      <c r="G58" s="21"/>
      <c r="H58" s="21"/>
      <c r="I58" s="21"/>
      <c r="J58" s="21"/>
      <c r="K58" s="21"/>
    </row>
    <row r="59" spans="1:16" x14ac:dyDescent="0.25">
      <c r="A59" s="11" t="s">
        <v>81</v>
      </c>
    </row>
  </sheetData>
  <mergeCells count="5">
    <mergeCell ref="B3:C3"/>
    <mergeCell ref="D3:E3"/>
    <mergeCell ref="F3:G3"/>
    <mergeCell ref="H3:P3"/>
    <mergeCell ref="A57:K57"/>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Dashboard</vt:lpstr>
      <vt:lpstr>Data</vt:lpstr>
      <vt:lpstr>State</vt:lpstr>
      <vt:lpstr>StateName</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K Koerber</dc:creator>
  <cp:lastModifiedBy>Gary</cp:lastModifiedBy>
  <dcterms:created xsi:type="dcterms:W3CDTF">2015-01-20T14:36:13Z</dcterms:created>
  <dcterms:modified xsi:type="dcterms:W3CDTF">2017-01-15T21:19:19Z</dcterms:modified>
</cp:coreProperties>
</file>