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53222"/>
  <mc:AlternateContent xmlns:mc="http://schemas.openxmlformats.org/markup-compatibility/2006">
    <mc:Choice Requires="x15">
      <x15ac:absPath xmlns:x15ac="http://schemas.microsoft.com/office/spreadsheetml/2010/11/ac" url="F:\NAV\FUNIX_Tester\Tester-303\ASM2\Input - ASM2\"/>
    </mc:Choice>
  </mc:AlternateContent>
  <bookViews>
    <workbookView xWindow="0" yWindow="0" windowWidth="19725" windowHeight="11550" tabRatio="887" activeTab="2"/>
  </bookViews>
  <sheets>
    <sheet name="Cover" sheetId="1" r:id="rId1"/>
    <sheet name="TestReport" sheetId="10" r:id="rId2"/>
    <sheet name="DrinkOrder" sheetId="54" r:id="rId3"/>
    <sheet name="Test cases (2)" sheetId="55" r:id="rId4"/>
    <sheet name="Permisison Matrix" sheetId="18" r:id="rId5"/>
  </sheets>
  <definedNames>
    <definedName name="_xlnm._FilterDatabase" localSheetId="2" hidden="1">DrinkOrder!$A$8:$I$34</definedName>
    <definedName name="_xlnm._FilterDatabase" localSheetId="3" hidden="1">'Test cases (2)'!$A$8:$I$19</definedName>
    <definedName name="Category" localSheetId="2">#REF!</definedName>
    <definedName name="Category" localSheetId="3">#REF!</definedName>
    <definedName name="Category">#REF!</definedName>
    <definedName name="_xlnm.Print_Area" localSheetId="2">DrinkOrder!$A$1:$I$61</definedName>
    <definedName name="_xlnm.Print_Area" localSheetId="3">'Test cases (2)'!$A$1:$I$22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9" i="54" l="1"/>
  <c r="G59" i="54"/>
  <c r="A59" i="54"/>
  <c r="H58" i="54"/>
  <c r="G58" i="54"/>
  <c r="A58" i="54"/>
  <c r="A60" i="54"/>
  <c r="G45" i="54"/>
  <c r="H45" i="54"/>
  <c r="G46" i="54"/>
  <c r="H46" i="54"/>
  <c r="G56" i="54"/>
  <c r="H56" i="54"/>
  <c r="H60" i="54"/>
  <c r="G60" i="54"/>
  <c r="H55" i="54"/>
  <c r="G55" i="54"/>
  <c r="H52" i="54"/>
  <c r="G52" i="54"/>
  <c r="H49" i="54"/>
  <c r="G49" i="54"/>
  <c r="H44" i="54"/>
  <c r="G44" i="54"/>
  <c r="G37" i="54"/>
  <c r="H37" i="54"/>
  <c r="G38" i="54"/>
  <c r="H38" i="54"/>
  <c r="G39" i="54"/>
  <c r="H39" i="54"/>
  <c r="G40" i="54"/>
  <c r="H40" i="54"/>
  <c r="G41" i="54"/>
  <c r="H41" i="54"/>
  <c r="H36" i="54"/>
  <c r="G36" i="54"/>
  <c r="G30" i="54"/>
  <c r="H30" i="54"/>
  <c r="G31" i="54"/>
  <c r="H31" i="54"/>
  <c r="G32" i="54"/>
  <c r="H32" i="54"/>
  <c r="G33" i="54"/>
  <c r="H33" i="54"/>
  <c r="H29" i="54"/>
  <c r="G29" i="54"/>
  <c r="H26" i="54"/>
  <c r="G26" i="54"/>
  <c r="H20" i="54"/>
  <c r="H21" i="54"/>
  <c r="H22" i="54"/>
  <c r="H23" i="54"/>
  <c r="H18" i="54"/>
  <c r="G20" i="54"/>
  <c r="G21" i="54"/>
  <c r="G22" i="54"/>
  <c r="G23" i="54"/>
  <c r="G18" i="54"/>
  <c r="C44" i="54"/>
  <c r="C36" i="54"/>
  <c r="A56" i="54"/>
  <c r="A55" i="54"/>
  <c r="A52" i="54"/>
  <c r="A49" i="54"/>
  <c r="A45" i="54"/>
  <c r="A46" i="54"/>
  <c r="A44" i="54"/>
  <c r="A37" i="54"/>
  <c r="A38" i="54"/>
  <c r="A39" i="54"/>
  <c r="A40" i="54"/>
  <c r="A41" i="54"/>
  <c r="A36" i="54"/>
  <c r="A30" i="54"/>
  <c r="A31" i="54"/>
  <c r="A32" i="54"/>
  <c r="A33" i="54"/>
  <c r="A29" i="54"/>
  <c r="A26" i="54"/>
  <c r="A19" i="54"/>
  <c r="A20" i="54"/>
  <c r="A21" i="54"/>
  <c r="A22" i="54"/>
  <c r="A23" i="54"/>
  <c r="A18" i="54"/>
  <c r="H15" i="54"/>
  <c r="G15" i="54"/>
  <c r="A15" i="54"/>
  <c r="C46" i="54"/>
  <c r="H19" i="54"/>
  <c r="G19" i="54"/>
  <c r="H11" i="54"/>
  <c r="H12" i="54"/>
  <c r="H13" i="54"/>
  <c r="H14" i="54"/>
  <c r="H10" i="54"/>
  <c r="G11" i="54"/>
  <c r="G12" i="54"/>
  <c r="G13" i="54"/>
  <c r="G14" i="54"/>
  <c r="A13" i="54"/>
  <c r="A14" i="54"/>
  <c r="A11" i="54"/>
  <c r="A12" i="54"/>
  <c r="G10" i="54"/>
  <c r="A22" i="55"/>
  <c r="A21" i="55"/>
  <c r="A20" i="55"/>
  <c r="A19" i="55"/>
  <c r="A14" i="55"/>
  <c r="A13" i="55"/>
  <c r="E5" i="55" s="1"/>
  <c r="A12" i="55"/>
  <c r="A11" i="55"/>
  <c r="H10" i="55"/>
  <c r="A10" i="55"/>
  <c r="D5" i="55"/>
  <c r="C5" i="55"/>
  <c r="B5" i="55"/>
  <c r="A5" i="55"/>
  <c r="G5" i="10"/>
  <c r="A10" i="54" l="1"/>
  <c r="D5" i="54" l="1"/>
  <c r="G11" i="10" s="1"/>
  <c r="C5" i="54"/>
  <c r="F11" i="10" s="1"/>
  <c r="B5" i="54"/>
  <c r="E11" i="10" s="1"/>
  <c r="A5" i="54"/>
  <c r="D11" i="10" s="1"/>
  <c r="E5" i="54" l="1"/>
  <c r="H11" i="10" s="1"/>
  <c r="E18" i="10" l="1"/>
  <c r="G18" i="10"/>
  <c r="D18" i="10"/>
  <c r="F18" i="10" l="1"/>
  <c r="H18" i="10"/>
  <c r="E20" i="10" l="1"/>
  <c r="E21" i="10"/>
  <c r="B35" i="10"/>
  <c r="B35" i="10" a="1"/>
</calcChain>
</file>

<file path=xl/comments1.xml><?xml version="1.0" encoding="utf-8"?>
<comments xmlns="http://schemas.openxmlformats.org/spreadsheetml/2006/main">
  <authors>
    <author>My PC</author>
  </authors>
  <commentList>
    <comment ref="I8" authorId="0" shapeId="0">
      <text>
        <r>
          <rPr>
            <b/>
            <sz val="9"/>
            <color indexed="81"/>
            <rFont val="Tahoma"/>
            <family val="2"/>
          </rPr>
          <t>My PC:</t>
        </r>
        <r>
          <rPr>
            <sz val="9"/>
            <color indexed="81"/>
            <rFont val="Tahoma"/>
            <family val="2"/>
          </rPr>
          <t xml:space="preserve">
Định dang dd/mm/yyy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<sst xmlns="http://schemas.openxmlformats.org/spreadsheetml/2006/main" count="355" uniqueCount="176">
  <si>
    <t>TEST CASE</t>
  </si>
  <si>
    <t>Project Name</t>
  </si>
  <si>
    <t>Creator</t>
  </si>
  <si>
    <t>Project Code</t>
  </si>
  <si>
    <t>Reviewer/Approver</t>
  </si>
  <si>
    <t>Document Code</t>
  </si>
  <si>
    <t>Issue Date</t>
  </si>
  <si>
    <t>Version</t>
  </si>
  <si>
    <t>Record of change</t>
  </si>
  <si>
    <t>Change Item</t>
  </si>
  <si>
    <t>Change description</t>
  </si>
  <si>
    <t>Module Code</t>
  </si>
  <si>
    <t>Test requirement</t>
  </si>
  <si>
    <t>Tester</t>
  </si>
  <si>
    <t>Pass</t>
  </si>
  <si>
    <t>Fail</t>
  </si>
  <si>
    <t>Untested</t>
  </si>
  <si>
    <t>N/A</t>
  </si>
  <si>
    <t>Number of Test cases</t>
  </si>
  <si>
    <t>ID</t>
  </si>
  <si>
    <t>Test Case Description</t>
  </si>
  <si>
    <t>Pre-condition</t>
  </si>
  <si>
    <t>Test Case Procedure</t>
  </si>
  <si>
    <t>Expected Output</t>
  </si>
  <si>
    <t>Test date</t>
  </si>
  <si>
    <t>Note</t>
  </si>
  <si>
    <t>Result</t>
  </si>
  <si>
    <t>TEST REPORT</t>
  </si>
  <si>
    <t>Notes</t>
  </si>
  <si>
    <t>No</t>
  </si>
  <si>
    <t>Number of  test cases</t>
  </si>
  <si>
    <t>Sub total</t>
  </si>
  <si>
    <t>Test coverage</t>
  </si>
  <si>
    <t>%</t>
  </si>
  <si>
    <t>Test successful coverage</t>
  </si>
  <si>
    <t xml:space="preserve">Ensure that all features listed below work properly without any errors when using the below browsers.
- Edge in latest version 
- Google Chrome in latest version </t>
  </si>
  <si>
    <t>Function List</t>
  </si>
  <si>
    <t>Admin</t>
  </si>
  <si>
    <t>Y</t>
  </si>
  <si>
    <t>Others</t>
  </si>
  <si>
    <t>Y*</t>
  </si>
  <si>
    <t>N</t>
  </si>
  <si>
    <t>Test Items</t>
  </si>
  <si>
    <t>NT</t>
  </si>
  <si>
    <t>ID Name</t>
  </si>
  <si>
    <t>Change Date</t>
  </si>
  <si>
    <t>Item Test</t>
  </si>
  <si>
    <t>Software Testing</t>
  </si>
  <si>
    <t xml:space="preserve">1.1. </t>
  </si>
  <si>
    <t xml:space="preserve">1.2. </t>
  </si>
  <si>
    <t>Common Role</t>
  </si>
  <si>
    <t>Manager</t>
  </si>
  <si>
    <t>Employee</t>
  </si>
  <si>
    <t>Director</t>
  </si>
  <si>
    <t>Internship</t>
  </si>
  <si>
    <t>ST303x_Asm2_DrinkOrder_Application_Testing</t>
    <phoneticPr fontId="33"/>
  </si>
  <si>
    <t>Nguyen Anh Vu</t>
    <phoneticPr fontId="33"/>
  </si>
  <si>
    <t>DrinkOrder</t>
  </si>
  <si>
    <t>DrinkOrder Testing</t>
    <phoneticPr fontId="33"/>
  </si>
  <si>
    <t>User Account Register UI Testing</t>
    <phoneticPr fontId="33"/>
  </si>
  <si>
    <t>Open OrderApp</t>
    <phoneticPr fontId="33"/>
  </si>
  <si>
    <t>1. Select "ĐĂNG KÝ" button</t>
    <phoneticPr fontId="33"/>
  </si>
  <si>
    <t>Pop up window likes this</t>
    <phoneticPr fontId="33"/>
  </si>
  <si>
    <t>1.1. User Account Register Testing (UC01)</t>
    <phoneticPr fontId="33"/>
  </si>
  <si>
    <t>User empty</t>
    <phoneticPr fontId="33"/>
  </si>
  <si>
    <t>[DrinkOrder Testing-1]</t>
  </si>
  <si>
    <t>1. User empty
2. Password: "asdfgh"
3. Click OK</t>
    <phoneticPr fontId="33"/>
  </si>
  <si>
    <t>Error message "username/password invalid"</t>
    <phoneticPr fontId="33"/>
  </si>
  <si>
    <t>Password empty</t>
    <phoneticPr fontId="33"/>
  </si>
  <si>
    <t>1. User: "admin"
2. Password: ""
3. Click OK</t>
    <phoneticPr fontId="33"/>
  </si>
  <si>
    <t>User &amp; Password Correct</t>
    <phoneticPr fontId="33"/>
  </si>
  <si>
    <t>1. User: "tester"
2. Password: "Test123$"
3. Click OK</t>
    <phoneticPr fontId="33"/>
  </si>
  <si>
    <t>User &amp; Password Incorrect</t>
    <phoneticPr fontId="33"/>
  </si>
  <si>
    <t>1. User: "tester"
2. Password: "Test123"
3. Click OK</t>
    <phoneticPr fontId="33"/>
  </si>
  <si>
    <t>Exits User &amp; Password</t>
    <phoneticPr fontId="33"/>
  </si>
  <si>
    <t>1. User: "exits_user"
2. Password: "Test123"
3. Click OK</t>
    <phoneticPr fontId="33"/>
  </si>
  <si>
    <t>Error message “Mật khẩu không hợp lệ, mật khẩu phải tối thiểu 8 kí tự, bao gồm chữ hoa, thường, số và kí tự đặc biệt”</t>
    <phoneticPr fontId="33"/>
  </si>
  <si>
    <t>Error message “Tài khoản người dùng đã tồn tại”</t>
    <phoneticPr fontId="33"/>
  </si>
  <si>
    <t>Register successful. Change to Log in screen with user &amp; password inputed.</t>
    <phoneticPr fontId="33"/>
  </si>
  <si>
    <t>Have not Register successful Message</t>
    <phoneticPr fontId="33"/>
  </si>
  <si>
    <t>1.2. User Log in Testing (UC02)</t>
    <phoneticPr fontId="33"/>
  </si>
  <si>
    <t>Account already exits</t>
    <phoneticPr fontId="33"/>
  </si>
  <si>
    <t>Error message "user account not exits"</t>
    <phoneticPr fontId="33"/>
  </si>
  <si>
    <t>"not_exits"
"Test123$"</t>
    <phoneticPr fontId="33"/>
  </si>
  <si>
    <t>"tester"
"Test1234%"</t>
    <phoneticPr fontId="33"/>
  </si>
  <si>
    <t>User incorrect and Password incorrect</t>
    <phoneticPr fontId="33"/>
  </si>
  <si>
    <t>User incorrect and Password correct</t>
    <phoneticPr fontId="33"/>
  </si>
  <si>
    <t>"not_exits"
"Test1234$"</t>
    <phoneticPr fontId="33"/>
  </si>
  <si>
    <t>User correct and Password incorrect</t>
    <phoneticPr fontId="33"/>
  </si>
  <si>
    <t>1. input data to User &amp; Password
2. Click OK</t>
    <phoneticPr fontId="33"/>
  </si>
  <si>
    <t>User correct and Password correct</t>
    <phoneticPr fontId="33"/>
  </si>
  <si>
    <t>"tester"
"Test123$"</t>
    <phoneticPr fontId="33"/>
  </si>
  <si>
    <t>Login successful message “Đăng nhập tài khoản thành công”. Screen change</t>
    <phoneticPr fontId="33"/>
  </si>
  <si>
    <t>Error message "username/password invalid"</t>
    <phoneticPr fontId="33"/>
  </si>
  <si>
    <t>1.3. User Log out Testing (UC03)</t>
    <phoneticPr fontId="33"/>
  </si>
  <si>
    <t>User or Password Empty  and Both empty</t>
    <phoneticPr fontId="33"/>
  </si>
  <si>
    <t>1. User or Password empty and both empty
2. Click OK</t>
    <phoneticPr fontId="33"/>
  </si>
  <si>
    <t>User Log out</t>
    <phoneticPr fontId="33"/>
  </si>
  <si>
    <t>1. input data to User &amp; Password
2. Press Enter key</t>
    <phoneticPr fontId="33"/>
  </si>
  <si>
    <t>1. From loged in screen, click 3 dots on the top left
2. Choose Log out from the drop down menu</t>
    <phoneticPr fontId="33"/>
  </si>
  <si>
    <t>Log out successful message “Đăng xuất thành công”. Screen change to Login screen</t>
    <phoneticPr fontId="33"/>
  </si>
  <si>
    <t>1.4. User password forgotten (UC04)</t>
    <phoneticPr fontId="33"/>
  </si>
  <si>
    <t>Forgotten password</t>
    <phoneticPr fontId="33"/>
  </si>
  <si>
    <t>Password recovery pop up screen appears</t>
    <phoneticPr fontId="33"/>
  </si>
  <si>
    <t>1. Open app, click on "Password Forgotten" link</t>
    <phoneticPr fontId="33"/>
  </si>
  <si>
    <t>[DrinkOrder Testing-15]</t>
  </si>
  <si>
    <t>Reset password with wrong phone number</t>
    <phoneticPr fontId="33"/>
  </si>
  <si>
    <t>1. Choose Phone
2. Input phone number with character
3. Click on OK</t>
    <phoneticPr fontId="33"/>
  </si>
  <si>
    <t>Error message "Số điện thoại không hợp lệ"</t>
    <phoneticPr fontId="33"/>
  </si>
  <si>
    <t>Reset password with wrong email</t>
    <phoneticPr fontId="33"/>
  </si>
  <si>
    <t>Error message "Email không hợp lệ"</t>
    <phoneticPr fontId="33"/>
  </si>
  <si>
    <t>Reset password with valid phone number</t>
    <phoneticPr fontId="33"/>
  </si>
  <si>
    <t>Reset password with valid email</t>
    <phoneticPr fontId="33"/>
  </si>
  <si>
    <t>1. Choose Phone
2. Input phone number
3. Click on OK</t>
    <phoneticPr fontId="33"/>
  </si>
  <si>
    <t>1. Choose Email
2. Input email
3. Click on OK</t>
    <phoneticPr fontId="33"/>
  </si>
  <si>
    <t>1. Choose Email
2. Input email without @
3. Click on OK</t>
    <phoneticPr fontId="33"/>
  </si>
  <si>
    <t>Message "Mật khẩu mới sẽ được gửi về địa chỉ email ..."</t>
    <phoneticPr fontId="33"/>
  </si>
  <si>
    <t>Message "Mật khẩu mới sẽ được gửi về số điện thoại..."</t>
    <phoneticPr fontId="33"/>
  </si>
  <si>
    <t>1.5. User change password (UC05)</t>
    <phoneticPr fontId="33"/>
  </si>
  <si>
    <t>Change password</t>
    <phoneticPr fontId="33"/>
  </si>
  <si>
    <t>Change Password pop up screen appears</t>
    <phoneticPr fontId="33"/>
  </si>
  <si>
    <t>[DrinkOrder Testing-20]</t>
  </si>
  <si>
    <t>1. Input valid old and new password
2. Click on OK button</t>
    <phoneticPr fontId="33"/>
  </si>
  <si>
    <t>1. Message "Đổi mật khẩu thành công"
2. Screen change to log in screen</t>
    <phoneticPr fontId="33"/>
  </si>
  <si>
    <t>Change password with invalid input</t>
    <phoneticPr fontId="33"/>
  </si>
  <si>
    <t>1. Error Message "Sai mật khẩu”</t>
    <phoneticPr fontId="33"/>
  </si>
  <si>
    <t>Change password with invalid new password</t>
    <phoneticPr fontId="33"/>
  </si>
  <si>
    <t>1. Input valid old and invalid new password
2. Click on OK button</t>
    <phoneticPr fontId="33"/>
  </si>
  <si>
    <t>1. Input wrong old and valid new password
2. Click on OK button</t>
    <phoneticPr fontId="33"/>
  </si>
  <si>
    <t>Change password with new password not confirm</t>
    <phoneticPr fontId="33"/>
  </si>
  <si>
    <t>1. Input valid old password
2. Input valid new password into New password
3. Input another new valid pass into confirm filed
4. Click on OK button</t>
    <phoneticPr fontId="33"/>
  </si>
  <si>
    <t>Change password successful</t>
    <phoneticPr fontId="33"/>
  </si>
  <si>
    <t>1.6. User Select, Add drink to Cart (UC06)</t>
    <phoneticPr fontId="33"/>
  </si>
  <si>
    <t>Cancel Change password</t>
    <phoneticPr fontId="33"/>
  </si>
  <si>
    <t>1. Click on Cancel button</t>
    <phoneticPr fontId="33"/>
  </si>
  <si>
    <t>1. Error message “Mật khẩu mới không khớp”</t>
    <phoneticPr fontId="33"/>
  </si>
  <si>
    <t>1. Error message “Mật khẩu không hợp lệ, mật khẩu phải tối thiểu 8 kí tự, bao gồm chữ hoa, thường, số và kí tự đặc biệt”</t>
    <phoneticPr fontId="33"/>
  </si>
  <si>
    <t>1. Back to previous screen</t>
    <phoneticPr fontId="33"/>
  </si>
  <si>
    <t>1. From Drink Menu screen, click 3 dots on the top left
2. Choose Change Password from the drop down menu</t>
    <phoneticPr fontId="33"/>
  </si>
  <si>
    <t xml:space="preserve">1. From Drink Menu screen, click on any drink
</t>
    <phoneticPr fontId="33"/>
  </si>
  <si>
    <t>Select drink from menu</t>
    <phoneticPr fontId="33"/>
  </si>
  <si>
    <t>Login successful message “Đăng nhập tài khoản thành công”. Screen change to Drink Menu List</t>
    <phoneticPr fontId="33"/>
  </si>
  <si>
    <t>[DrinkOrder Testing-26]</t>
  </si>
  <si>
    <t xml:space="preserve">1. From Drink Order Details screen, click on + - button for setting number
</t>
    <phoneticPr fontId="33"/>
  </si>
  <si>
    <t>Drink Order Details screen appears
Info on Details: pictures, descriptions, price, size, in stock or out of stock status, optional such as hot, ice, topping, extra….
Number option, Subtotal depends on number, additional options
Default number is 1 at starting
User adds to cart button</t>
    <phoneticPr fontId="33"/>
  </si>
  <si>
    <t>Setting quantity of the order</t>
    <phoneticPr fontId="33"/>
  </si>
  <si>
    <t>1. Quantity increase or decrease
2. The subtotal = quantity x (price + optional)</t>
    <phoneticPr fontId="33"/>
  </si>
  <si>
    <t>Adding to Cart</t>
    <phoneticPr fontId="33"/>
  </si>
  <si>
    <t xml:space="preserve">1. From Drink Order Details screen, click on "Add to Cart" button for adding drink to the cart.
</t>
    <phoneticPr fontId="33"/>
  </si>
  <si>
    <t>Message “Đồ uống đã được thêm vào giỏ”</t>
    <phoneticPr fontId="33"/>
  </si>
  <si>
    <t>under construction</t>
    <phoneticPr fontId="33"/>
  </si>
  <si>
    <t>1.7. Watching and Changing Cart (UC07)</t>
    <phoneticPr fontId="33"/>
  </si>
  <si>
    <t>[DrinkOrder Testing-28]</t>
    <phoneticPr fontId="33"/>
  </si>
  <si>
    <t>1.8. Payment Process (UC08)</t>
    <phoneticPr fontId="33"/>
  </si>
  <si>
    <t xml:space="preserve">1. Click on Cart icon from any screen
</t>
    <phoneticPr fontId="33"/>
  </si>
  <si>
    <t>Watching or changing Cart</t>
    <phoneticPr fontId="33"/>
  </si>
  <si>
    <t xml:space="preserve">Cart Details screen appears
Info on Details: 
1. List of ordered drinks with quantity, subtotal
2. User can change quantity of each drink (0 = cancel)
3. User can choose next for payment process or back previous screen
</t>
    <phoneticPr fontId="33"/>
  </si>
  <si>
    <t>Payment Screen</t>
    <phoneticPr fontId="33"/>
  </si>
  <si>
    <t>[DrinkOrder Testing-29]</t>
    <phoneticPr fontId="33"/>
  </si>
  <si>
    <t xml:space="preserve">1. Click on Proceed to Checkout
</t>
    <phoneticPr fontId="33"/>
  </si>
  <si>
    <t xml:space="preserve">1. Checkout pop up screen appears
2. User inputs table's number and select "Next"
3. Details appear: List of ordered drinks with quantity, subtotal, table's number...; User can choose Place order or Cancel
4. User choose Place order then pop up screen for payment process appears.
5. Select Payment method: Cash or VinID
6. Confirm payment info then select OK
7. Message for successful "Đồ uống được đặt thành công" or failure “Đồ uống không được đặt”
</t>
    <phoneticPr fontId="33"/>
  </si>
  <si>
    <t>Login with admin account</t>
    <phoneticPr fontId="33"/>
  </si>
  <si>
    <t>1.9. Drink list management (UC08)</t>
    <phoneticPr fontId="33"/>
  </si>
  <si>
    <t>Admin manages drink list - Add</t>
    <phoneticPr fontId="33"/>
  </si>
  <si>
    <t xml:space="preserve">1. Adding pop up screen appears
2. Admin inputs picture, descriptions, price, size, name of topping,...
3. Select Add or Cancel
4. Message for adding successful "Đồ uống được thêm thành công"
</t>
    <phoneticPr fontId="33"/>
  </si>
  <si>
    <t>Admin manages drink list - Delete</t>
    <phoneticPr fontId="33"/>
  </si>
  <si>
    <t xml:space="preserve">1. Click on Add icon from drink list screen
</t>
    <phoneticPr fontId="33"/>
  </si>
  <si>
    <t xml:space="preserve">1. Click and Hold on the drink which want to delete
</t>
    <phoneticPr fontId="33"/>
  </si>
  <si>
    <t xml:space="preserve">1. Delete pop up screen appears with confirmed message "Bạn có chắc chắn muốn xóa”
2. Select Delete or Cancel
4. Message for deleting successful “Đồ uống đã được xóa thành công”
</t>
    <phoneticPr fontId="33"/>
  </si>
  <si>
    <t>[DrinkOrder Testing-6]</t>
    <phoneticPr fontId="33"/>
  </si>
  <si>
    <t>2. UI Testing (UC08)</t>
    <phoneticPr fontId="33"/>
  </si>
  <si>
    <t>Verify on Mobile device 540x960 (dpi 240)</t>
    <phoneticPr fontId="33"/>
  </si>
  <si>
    <t>Using app and observe screen</t>
    <phoneticPr fontId="33"/>
  </si>
  <si>
    <t>1. Check all text spelling, font, color, position…</t>
    <phoneticPr fontId="33"/>
  </si>
  <si>
    <t>Verify on Mobile device 540x960 (dpi 240)
Landscaping mode</t>
    <phoneticPr fontId="33"/>
  </si>
  <si>
    <t>Verify on Tablet device 1600x900 (dpi 240)</t>
    <phoneticPr fontId="3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</si>
</sst>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409]d\-mmm\-yyyy;@"/>
    <numFmt numFmtId="177" formatCode="#,##0.0"/>
    <numFmt numFmtId="178" formatCode="d\-mmm\-yy;@"/>
  </numFmts>
  <fonts count="34">
    <font>
      <sz val="11"/>
      <color theme="1"/>
      <name val="ＭＳ Ｐゴシック"/>
      <family val="2"/>
      <scheme val="minor"/>
    </font>
    <font>
      <b/>
      <sz val="22"/>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b/>
      <sz val="10"/>
      <color indexed="9"/>
      <name val="Tahoma"/>
      <family val="2"/>
    </font>
    <font>
      <sz val="10"/>
      <color theme="1"/>
      <name val="Tahoma"/>
      <family val="2"/>
    </font>
    <font>
      <sz val="11"/>
      <name val="ＭＳ Ｐゴシック"/>
      <family val="2"/>
    </font>
    <font>
      <b/>
      <sz val="10"/>
      <name val="Tahoma"/>
      <family val="2"/>
    </font>
    <font>
      <sz val="10"/>
      <color indexed="10"/>
      <name val="Tahoma"/>
      <family val="2"/>
    </font>
    <font>
      <sz val="10"/>
      <color indexed="8"/>
      <name val="Tahoma"/>
      <family val="2"/>
    </font>
    <font>
      <b/>
      <sz val="10"/>
      <color indexed="8"/>
      <name val="Tahoma"/>
      <family val="2"/>
    </font>
    <font>
      <b/>
      <sz val="10"/>
      <color indexed="10"/>
      <name val="Tahoma"/>
      <family val="2"/>
    </font>
    <font>
      <u/>
      <sz val="11"/>
      <color theme="10"/>
      <name val="ＭＳ Ｐゴシック"/>
      <family val="2"/>
      <scheme val="minor"/>
    </font>
    <font>
      <sz val="10"/>
      <color indexed="9"/>
      <name val="Tahoma"/>
      <family val="2"/>
    </font>
    <font>
      <b/>
      <sz val="10"/>
      <color indexed="12"/>
      <name val="Tahoma"/>
      <family val="2"/>
    </font>
    <font>
      <sz val="8"/>
      <name val="ＭＳ Ｐゴシック"/>
      <family val="2"/>
      <scheme val="minor"/>
    </font>
    <font>
      <sz val="10"/>
      <color rgb="FFFF0000"/>
      <name val="Tahoma"/>
      <family val="2"/>
    </font>
    <font>
      <sz val="10"/>
      <color rgb="FF000000"/>
      <name val="Arial"/>
      <family val="2"/>
    </font>
    <font>
      <sz val="11"/>
      <color theme="1"/>
      <name val="ＭＳ Ｐゴシック"/>
      <family val="2"/>
      <scheme val="minor"/>
    </font>
    <font>
      <b/>
      <sz val="11"/>
      <color theme="0"/>
      <name val="ＭＳ Ｐゴシック"/>
      <family val="2"/>
      <scheme val="minor"/>
    </font>
    <font>
      <b/>
      <sz val="18"/>
      <color indexed="10"/>
      <name val="Tahoma"/>
      <family val="2"/>
    </font>
    <font>
      <b/>
      <sz val="10"/>
      <color rgb="FFFF0000"/>
      <name val="Tahoma"/>
      <family val="2"/>
    </font>
    <font>
      <i/>
      <sz val="10"/>
      <color rgb="FFFF0000"/>
      <name val="Tahoma"/>
      <family val="2"/>
    </font>
    <font>
      <sz val="10"/>
      <color theme="1"/>
      <name val="ＭＳ Ｐゴシック"/>
      <family val="2"/>
      <scheme val="minor"/>
    </font>
    <font>
      <b/>
      <sz val="10"/>
      <name val="ＭＳ Ｐゴシック"/>
      <family val="2"/>
      <scheme val="minor"/>
    </font>
    <font>
      <sz val="10"/>
      <name val="ＭＳ Ｐゴシック"/>
      <family val="2"/>
      <scheme val="minor"/>
    </font>
    <font>
      <sz val="10"/>
      <color indexed="8"/>
      <name val="ＭＳ Ｐゴシック"/>
      <family val="2"/>
      <scheme val="minor"/>
    </font>
    <font>
      <i/>
      <sz val="10"/>
      <color indexed="17"/>
      <name val="ＭＳ Ｐゴシック"/>
      <family val="2"/>
      <scheme val="minor"/>
    </font>
    <font>
      <b/>
      <sz val="10"/>
      <color indexed="8"/>
      <name val="ＭＳ Ｐゴシック"/>
      <family val="2"/>
      <scheme val="minor"/>
    </font>
    <font>
      <sz val="9"/>
      <color indexed="81"/>
      <name val="Tahoma"/>
      <family val="2"/>
    </font>
    <font>
      <b/>
      <sz val="9"/>
      <color indexed="81"/>
      <name val="Tahoma"/>
      <family val="2"/>
    </font>
    <font>
      <sz val="6"/>
      <name val="ＭＳ Ｐゴシック"/>
      <family val="3"/>
      <charset val="128"/>
      <scheme val="minor"/>
    </font>
  </fonts>
  <fills count="10">
    <fill>
      <patternFill patternType="none"/>
    </fill>
    <fill>
      <patternFill patternType="gray125"/>
    </fill>
    <fill>
      <patternFill patternType="solid">
        <fgColor indexed="9"/>
        <bgColor indexed="26"/>
      </patternFill>
    </fill>
    <fill>
      <patternFill patternType="solid">
        <fgColor theme="0"/>
        <bgColor indexed="64"/>
      </patternFill>
    </fill>
    <fill>
      <patternFill patternType="solid">
        <fgColor theme="6" tint="-0.499984740745262"/>
        <bgColor indexed="32"/>
      </patternFill>
    </fill>
    <fill>
      <patternFill patternType="solid">
        <fgColor theme="2" tint="-9.9978637043366805E-2"/>
        <bgColor indexed="41"/>
      </patternFill>
    </fill>
    <fill>
      <patternFill patternType="solid">
        <fgColor theme="6" tint="-0.249977111117893"/>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2" tint="-0.499984740745262"/>
        <bgColor indexed="64"/>
      </patternFill>
    </fill>
  </fills>
  <borders count="52">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right/>
      <top/>
      <bottom style="thin">
        <color indexed="64"/>
      </bottom>
      <diagonal/>
    </border>
    <border>
      <left style="medium">
        <color indexed="8"/>
      </left>
      <right style="thin">
        <color indexed="8"/>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medium">
        <color indexed="8"/>
      </right>
      <top style="thin">
        <color indexed="8"/>
      </top>
      <bottom style="thin">
        <color indexed="64"/>
      </bottom>
      <diagonal/>
    </border>
    <border>
      <left style="medium">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64"/>
      </left>
      <right style="thin">
        <color indexed="64"/>
      </right>
      <top/>
      <bottom style="thin">
        <color indexed="64"/>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style="hair">
        <color indexed="8"/>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right style="thin">
        <color indexed="64"/>
      </right>
      <top style="thin">
        <color indexed="64"/>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style="medium">
        <color indexed="8"/>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64"/>
      </right>
      <top style="thin">
        <color indexed="8"/>
      </top>
      <bottom/>
      <diagonal/>
    </border>
    <border>
      <left/>
      <right/>
      <top style="thin">
        <color indexed="8"/>
      </top>
      <bottom style="thin">
        <color indexed="64"/>
      </bottom>
      <diagonal/>
    </border>
    <border>
      <left style="medium">
        <color indexed="8"/>
      </left>
      <right/>
      <top/>
      <bottom style="thin">
        <color indexed="8"/>
      </bottom>
      <diagonal/>
    </border>
  </borders>
  <cellStyleXfs count="8">
    <xf numFmtId="0" fontId="0" fillId="0" borderId="0"/>
    <xf numFmtId="176" fontId="8" fillId="0" borderId="0"/>
    <xf numFmtId="0" fontId="8" fillId="0" borderId="0"/>
    <xf numFmtId="0" fontId="14" fillId="0" borderId="0" applyNumberFormat="0" applyFill="0" applyBorder="0" applyAlignment="0" applyProtection="0"/>
    <xf numFmtId="0" fontId="19" fillId="0" borderId="0"/>
    <xf numFmtId="0" fontId="19" fillId="0" borderId="0"/>
    <xf numFmtId="0" fontId="20" fillId="0" borderId="0"/>
    <xf numFmtId="9" fontId="20" fillId="0" borderId="0" applyFont="0" applyFill="0" applyBorder="0" applyAlignment="0" applyProtection="0"/>
  </cellStyleXfs>
  <cellXfs count="194">
    <xf numFmtId="0" fontId="0" fillId="0" borderId="0" xfId="0"/>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xf numFmtId="0" fontId="4" fillId="2" borderId="0" xfId="0" applyFont="1" applyFill="1" applyAlignment="1">
      <alignment horizontal="left"/>
    </xf>
    <xf numFmtId="0" fontId="5" fillId="0" borderId="0" xfId="0" applyFont="1" applyAlignment="1">
      <alignment horizontal="left" indent="1"/>
    </xf>
    <xf numFmtId="0" fontId="3" fillId="2" borderId="0" xfId="0" applyFont="1" applyFill="1"/>
    <xf numFmtId="0" fontId="4" fillId="2" borderId="2" xfId="0" applyFont="1" applyFill="1" applyBorder="1" applyAlignment="1">
      <alignment horizontal="left"/>
    </xf>
    <xf numFmtId="0" fontId="3" fillId="0" borderId="4" xfId="0" applyFont="1" applyBorder="1" applyAlignment="1"/>
    <xf numFmtId="176" fontId="3" fillId="0" borderId="8" xfId="0" applyNumberFormat="1" applyFont="1" applyBorder="1" applyAlignment="1">
      <alignment horizontal="left" vertical="center"/>
    </xf>
    <xf numFmtId="177" fontId="3" fillId="0" borderId="4" xfId="0" applyNumberFormat="1" applyFont="1" applyBorder="1" applyAlignment="1">
      <alignment horizontal="left"/>
    </xf>
    <xf numFmtId="0" fontId="4" fillId="2" borderId="0" xfId="0" applyFont="1" applyFill="1" applyBorder="1" applyAlignment="1">
      <alignment horizontal="left"/>
    </xf>
    <xf numFmtId="0" fontId="5" fillId="0" borderId="0" xfId="0" applyFont="1" applyBorder="1" applyAlignment="1">
      <alignment horizontal="left"/>
    </xf>
    <xf numFmtId="0" fontId="3" fillId="0" borderId="0" xfId="0" applyFont="1" applyBorder="1" applyAlignment="1"/>
    <xf numFmtId="0" fontId="4" fillId="2" borderId="0" xfId="0" applyFont="1" applyFill="1" applyBorder="1" applyAlignment="1">
      <alignment horizontal="left" indent="1"/>
    </xf>
    <xf numFmtId="0" fontId="5" fillId="0" borderId="0" xfId="0" applyFont="1" applyBorder="1" applyAlignment="1">
      <alignment horizontal="left" indent="1"/>
    </xf>
    <xf numFmtId="0" fontId="3" fillId="0" borderId="0" xfId="0" applyFont="1" applyBorder="1" applyAlignment="1">
      <alignment horizontal="left"/>
    </xf>
    <xf numFmtId="0" fontId="3" fillId="0" borderId="0" xfId="0" applyFont="1" applyBorder="1"/>
    <xf numFmtId="0" fontId="4" fillId="0" borderId="0" xfId="0" applyFont="1" applyAlignment="1">
      <alignment horizontal="left"/>
    </xf>
    <xf numFmtId="0" fontId="3" fillId="0" borderId="0" xfId="0" applyFont="1" applyAlignment="1">
      <alignment vertical="center"/>
    </xf>
    <xf numFmtId="0" fontId="3" fillId="0" borderId="0" xfId="0" applyFont="1"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wrapText="1"/>
    </xf>
    <xf numFmtId="176" fontId="9" fillId="2" borderId="14" xfId="1" applyFont="1" applyFill="1" applyBorder="1" applyAlignment="1">
      <alignment horizontal="left" vertical="top" wrapText="1"/>
    </xf>
    <xf numFmtId="176" fontId="3" fillId="2" borderId="0" xfId="1" applyFont="1" applyFill="1" applyBorder="1" applyAlignment="1">
      <alignment horizontal="center" vertical="center" wrapText="1"/>
    </xf>
    <xf numFmtId="176" fontId="3" fillId="2" borderId="0" xfId="1" applyFont="1" applyFill="1" applyBorder="1" applyAlignment="1">
      <alignment horizontal="left" vertical="top" wrapText="1"/>
    </xf>
    <xf numFmtId="0" fontId="11" fillId="2" borderId="0" xfId="0" applyFont="1" applyFill="1" applyAlignment="1">
      <alignment horizontal="left" vertical="top"/>
    </xf>
    <xf numFmtId="176" fontId="9" fillId="2" borderId="18" xfId="1" applyFont="1" applyFill="1" applyBorder="1" applyAlignment="1">
      <alignment horizontal="left" vertical="top" wrapText="1"/>
    </xf>
    <xf numFmtId="176" fontId="5" fillId="2" borderId="0" xfId="1" applyFont="1" applyFill="1" applyBorder="1" applyAlignment="1">
      <alignment horizontal="center" vertical="center" wrapText="1"/>
    </xf>
    <xf numFmtId="176" fontId="5" fillId="2" borderId="0" xfId="1" applyFont="1" applyFill="1" applyBorder="1" applyAlignment="1">
      <alignment horizontal="left" vertical="top" wrapText="1"/>
    </xf>
    <xf numFmtId="0" fontId="12" fillId="2" borderId="0" xfId="0" applyFont="1" applyFill="1" applyAlignment="1">
      <alignment horizontal="left" vertical="top"/>
    </xf>
    <xf numFmtId="0" fontId="12" fillId="2" borderId="0" xfId="0" applyFont="1" applyFill="1" applyBorder="1" applyAlignment="1">
      <alignment horizontal="left" vertical="top" wrapText="1"/>
    </xf>
    <xf numFmtId="3" fontId="11" fillId="2" borderId="26" xfId="0" applyNumberFormat="1" applyFont="1" applyFill="1" applyBorder="1" applyAlignment="1">
      <alignment horizontal="left" vertical="top"/>
    </xf>
    <xf numFmtId="3" fontId="11" fillId="2" borderId="26" xfId="0" applyNumberFormat="1" applyFont="1" applyFill="1" applyBorder="1" applyAlignment="1">
      <alignment horizontal="left" vertical="top" wrapText="1"/>
    </xf>
    <xf numFmtId="3" fontId="11" fillId="2" borderId="27" xfId="0" applyNumberFormat="1" applyFont="1" applyFill="1" applyBorder="1" applyAlignment="1">
      <alignment horizontal="left" vertical="top"/>
    </xf>
    <xf numFmtId="3" fontId="11" fillId="2" borderId="0" xfId="0" applyNumberFormat="1" applyFont="1" applyFill="1" applyBorder="1" applyAlignment="1">
      <alignment horizontal="left" vertical="top" wrapText="1"/>
    </xf>
    <xf numFmtId="176" fontId="13" fillId="2" borderId="0" xfId="1" applyFont="1" applyFill="1" applyBorder="1" applyAlignment="1">
      <alignment horizontal="left" vertical="top" wrapText="1"/>
    </xf>
    <xf numFmtId="176" fontId="13" fillId="2" borderId="0" xfId="1" applyFont="1" applyFill="1" applyBorder="1" applyAlignment="1">
      <alignment horizontal="left" vertical="top"/>
    </xf>
    <xf numFmtId="0" fontId="7" fillId="0" borderId="0" xfId="0" applyFont="1" applyAlignment="1">
      <alignment horizontal="center" vertical="center"/>
    </xf>
    <xf numFmtId="0" fontId="7" fillId="0" borderId="0" xfId="0" applyFont="1"/>
    <xf numFmtId="0" fontId="7" fillId="0" borderId="0" xfId="0" applyNumberFormat="1" applyFont="1" applyAlignment="1">
      <alignment horizontal="center" vertical="center" wrapText="1"/>
    </xf>
    <xf numFmtId="0" fontId="10" fillId="2" borderId="0" xfId="0" applyNumberFormat="1" applyFont="1" applyFill="1" applyAlignment="1">
      <alignment horizontal="center" vertical="center" wrapText="1"/>
    </xf>
    <xf numFmtId="176" fontId="3" fillId="0" borderId="8" xfId="1" applyFont="1" applyFill="1" applyBorder="1" applyAlignment="1">
      <alignment horizontal="center" vertical="center" wrapText="1"/>
    </xf>
    <xf numFmtId="0" fontId="7" fillId="0" borderId="8" xfId="0" applyNumberFormat="1" applyFont="1" applyFill="1" applyBorder="1" applyAlignment="1">
      <alignment horizontal="center" vertical="center" wrapText="1"/>
    </xf>
    <xf numFmtId="0" fontId="0" fillId="0" borderId="0" xfId="0" applyAlignment="1">
      <alignment vertical="top"/>
    </xf>
    <xf numFmtId="176" fontId="3" fillId="3" borderId="8" xfId="1" applyFont="1" applyFill="1" applyBorder="1" applyAlignment="1">
      <alignment horizontal="center" vertical="center" wrapText="1"/>
    </xf>
    <xf numFmtId="0" fontId="7" fillId="3" borderId="8" xfId="0" applyNumberFormat="1" applyFont="1" applyFill="1" applyBorder="1" applyAlignment="1">
      <alignment horizontal="center" vertical="center" wrapText="1"/>
    </xf>
    <xf numFmtId="0" fontId="12" fillId="2" borderId="0" xfId="0" applyNumberFormat="1" applyFont="1" applyFill="1" applyBorder="1" applyAlignment="1">
      <alignment horizontal="left" vertical="top" wrapText="1"/>
    </xf>
    <xf numFmtId="0" fontId="11" fillId="2" borderId="0" xfId="0" applyNumberFormat="1" applyFont="1" applyFill="1" applyBorder="1" applyAlignment="1">
      <alignment horizontal="left" vertical="top" wrapText="1"/>
    </xf>
    <xf numFmtId="176" fontId="3" fillId="2" borderId="0" xfId="0" applyNumberFormat="1" applyFont="1" applyFill="1"/>
    <xf numFmtId="176" fontId="9" fillId="2" borderId="0" xfId="2" applyNumberFormat="1" applyFont="1" applyFill="1" applyBorder="1"/>
    <xf numFmtId="176" fontId="3" fillId="2" borderId="0" xfId="2" applyNumberFormat="1" applyFont="1" applyFill="1" applyBorder="1"/>
    <xf numFmtId="178" fontId="3" fillId="2" borderId="0" xfId="2" applyNumberFormat="1" applyFont="1" applyFill="1" applyBorder="1"/>
    <xf numFmtId="176" fontId="4" fillId="2" borderId="2" xfId="0" applyNumberFormat="1" applyFont="1" applyFill="1" applyBorder="1" applyAlignment="1">
      <alignment horizontal="left" vertical="center"/>
    </xf>
    <xf numFmtId="176" fontId="4" fillId="2" borderId="2" xfId="0" applyNumberFormat="1" applyFont="1" applyFill="1" applyBorder="1" applyAlignment="1">
      <alignment vertical="center"/>
    </xf>
    <xf numFmtId="176" fontId="4" fillId="2" borderId="0" xfId="0" applyNumberFormat="1" applyFont="1" applyFill="1"/>
    <xf numFmtId="176" fontId="5" fillId="2" borderId="0" xfId="2" applyNumberFormat="1" applyFont="1" applyFill="1" applyBorder="1"/>
    <xf numFmtId="176" fontId="3" fillId="2" borderId="0" xfId="0" applyNumberFormat="1" applyFont="1" applyFill="1" applyBorder="1"/>
    <xf numFmtId="176" fontId="3" fillId="2" borderId="29" xfId="0" applyNumberFormat="1" applyFont="1" applyFill="1" applyBorder="1" applyAlignment="1"/>
    <xf numFmtId="176" fontId="3" fillId="2" borderId="29" xfId="0" applyNumberFormat="1" applyFont="1" applyFill="1" applyBorder="1"/>
    <xf numFmtId="1" fontId="3" fillId="0" borderId="33" xfId="0" applyNumberFormat="1" applyFont="1" applyFill="1" applyBorder="1" applyAlignment="1">
      <alignment horizontal="center"/>
    </xf>
    <xf numFmtId="176" fontId="14" fillId="0" borderId="34" xfId="3" applyNumberFormat="1" applyFill="1" applyBorder="1"/>
    <xf numFmtId="1" fontId="3" fillId="0" borderId="34" xfId="0" applyNumberFormat="1" applyFont="1" applyFill="1" applyBorder="1" applyAlignment="1">
      <alignment horizontal="center" vertical="center"/>
    </xf>
    <xf numFmtId="176" fontId="3" fillId="2" borderId="0" xfId="0" applyNumberFormat="1"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176" fontId="4" fillId="2" borderId="0" xfId="0" applyNumberFormat="1" applyFont="1" applyFill="1" applyBorder="1" applyAlignment="1">
      <alignment horizontal="left"/>
    </xf>
    <xf numFmtId="2" fontId="16" fillId="2" borderId="0" xfId="0" applyNumberFormat="1" applyFont="1" applyFill="1" applyBorder="1" applyAlignment="1">
      <alignment horizontal="right" wrapText="1"/>
    </xf>
    <xf numFmtId="176" fontId="11" fillId="2" borderId="0" xfId="0" applyNumberFormat="1" applyFont="1" applyFill="1" applyBorder="1" applyAlignment="1">
      <alignment horizontal="center" wrapText="1"/>
    </xf>
    <xf numFmtId="3" fontId="11" fillId="2" borderId="40" xfId="0" applyNumberFormat="1"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8" xfId="0" quotePrefix="1" applyFont="1" applyFill="1" applyBorder="1" applyAlignment="1">
      <alignment horizontal="left" vertical="top" wrapText="1"/>
    </xf>
    <xf numFmtId="0" fontId="7" fillId="0" borderId="8" xfId="0" applyFont="1" applyFill="1" applyBorder="1" applyAlignment="1">
      <alignment vertical="top" wrapText="1"/>
    </xf>
    <xf numFmtId="0" fontId="0" fillId="0" borderId="0" xfId="0" applyFill="1" applyAlignment="1">
      <alignment vertical="top"/>
    </xf>
    <xf numFmtId="0" fontId="7" fillId="0" borderId="41" xfId="0" quotePrefix="1" applyFont="1" applyFill="1" applyBorder="1" applyAlignment="1">
      <alignment horizontal="left" vertical="top" wrapText="1"/>
    </xf>
    <xf numFmtId="176" fontId="3" fillId="0" borderId="41" xfId="1" applyFont="1" applyFill="1" applyBorder="1" applyAlignment="1">
      <alignment horizontal="center" vertical="center" wrapText="1"/>
    </xf>
    <xf numFmtId="0" fontId="7" fillId="0" borderId="41" xfId="0" applyNumberFormat="1" applyFont="1" applyFill="1" applyBorder="1" applyAlignment="1">
      <alignment horizontal="center" vertical="center" wrapText="1"/>
    </xf>
    <xf numFmtId="0" fontId="0" fillId="0" borderId="41" xfId="6" applyFont="1" applyBorder="1" applyAlignment="1">
      <alignment horizontal="center" vertical="center" wrapText="1"/>
    </xf>
    <xf numFmtId="0" fontId="0" fillId="0" borderId="41" xfId="6" applyFont="1" applyBorder="1" applyAlignment="1">
      <alignment horizontal="left" vertical="center" wrapText="1"/>
    </xf>
    <xf numFmtId="15" fontId="3" fillId="0" borderId="8" xfId="0" applyNumberFormat="1" applyFont="1" applyBorder="1" applyAlignment="1">
      <alignment vertical="top" wrapText="1"/>
    </xf>
    <xf numFmtId="0" fontId="3" fillId="0" borderId="8" xfId="0" applyFont="1" applyBorder="1" applyAlignment="1">
      <alignment vertical="top" wrapText="1"/>
    </xf>
    <xf numFmtId="0" fontId="3" fillId="0" borderId="8" xfId="0" applyFont="1" applyBorder="1"/>
    <xf numFmtId="0" fontId="3" fillId="0" borderId="8" xfId="0" applyFont="1" applyBorder="1" applyAlignment="1">
      <alignment horizontal="center"/>
    </xf>
    <xf numFmtId="0" fontId="3" fillId="0" borderId="8" xfId="0" applyFont="1" applyBorder="1" applyAlignment="1">
      <alignment horizontal="left" vertical="top"/>
    </xf>
    <xf numFmtId="0" fontId="3" fillId="0" borderId="8" xfId="0" applyFont="1" applyBorder="1" applyAlignment="1">
      <alignment wrapText="1"/>
    </xf>
    <xf numFmtId="0" fontId="3" fillId="0" borderId="0" xfId="0" applyFont="1" applyAlignment="1">
      <alignment wrapText="1"/>
    </xf>
    <xf numFmtId="0" fontId="22" fillId="0" borderId="1" xfId="0" applyFont="1" applyBorder="1" applyAlignment="1">
      <alignment horizontal="left" vertical="center"/>
    </xf>
    <xf numFmtId="176" fontId="18" fillId="0" borderId="8" xfId="0" applyNumberFormat="1" applyFont="1" applyBorder="1" applyAlignment="1">
      <alignment horizontal="left" vertical="center"/>
    </xf>
    <xf numFmtId="176" fontId="6" fillId="4" borderId="30" xfId="0" applyNumberFormat="1" applyFont="1" applyFill="1" applyBorder="1" applyAlignment="1">
      <alignment horizontal="center"/>
    </xf>
    <xf numFmtId="176" fontId="6" fillId="4" borderId="12" xfId="0" applyNumberFormat="1" applyFont="1" applyFill="1" applyBorder="1" applyAlignment="1">
      <alignment horizontal="center"/>
    </xf>
    <xf numFmtId="176" fontId="6" fillId="4" borderId="12" xfId="0" applyNumberFormat="1" applyFont="1" applyFill="1" applyBorder="1" applyAlignment="1">
      <alignment horizontal="center" wrapText="1"/>
    </xf>
    <xf numFmtId="176" fontId="6" fillId="4" borderId="31" xfId="0" applyNumberFormat="1" applyFont="1" applyFill="1" applyBorder="1" applyAlignment="1">
      <alignment horizontal="center"/>
    </xf>
    <xf numFmtId="176" fontId="6" fillId="4" borderId="32" xfId="0" applyNumberFormat="1" applyFont="1" applyFill="1" applyBorder="1" applyAlignment="1">
      <alignment horizontal="center" wrapText="1"/>
    </xf>
    <xf numFmtId="176" fontId="15" fillId="4" borderId="35" xfId="0" applyNumberFormat="1" applyFont="1" applyFill="1" applyBorder="1" applyAlignment="1">
      <alignment horizontal="center"/>
    </xf>
    <xf numFmtId="176" fontId="6" fillId="4" borderId="36" xfId="0" applyNumberFormat="1" applyFont="1" applyFill="1" applyBorder="1"/>
    <xf numFmtId="1" fontId="15" fillId="4" borderId="36" xfId="0" applyNumberFormat="1" applyFont="1" applyFill="1" applyBorder="1" applyAlignment="1">
      <alignment horizontal="center"/>
    </xf>
    <xf numFmtId="1" fontId="15" fillId="4" borderId="37" xfId="0" applyNumberFormat="1" applyFont="1" applyFill="1" applyBorder="1" applyAlignment="1">
      <alignment horizontal="center"/>
    </xf>
    <xf numFmtId="178" fontId="6" fillId="4" borderId="43" xfId="0" applyNumberFormat="1" applyFont="1" applyFill="1" applyBorder="1" applyAlignment="1">
      <alignment horizontal="left" vertical="center"/>
    </xf>
    <xf numFmtId="0" fontId="6" fillId="4" borderId="44" xfId="0" applyFont="1" applyFill="1" applyBorder="1" applyAlignment="1">
      <alignment horizontal="center" vertical="center"/>
    </xf>
    <xf numFmtId="0" fontId="6" fillId="4" borderId="45" xfId="0" applyFont="1" applyFill="1" applyBorder="1" applyAlignment="1">
      <alignment horizontal="center" vertical="center"/>
    </xf>
    <xf numFmtId="0" fontId="18" fillId="0" borderId="8" xfId="0" applyFont="1" applyFill="1" applyBorder="1" applyAlignment="1">
      <alignment horizontal="left" vertical="top" wrapText="1"/>
    </xf>
    <xf numFmtId="176" fontId="18" fillId="0" borderId="8" xfId="1" applyFont="1" applyFill="1" applyBorder="1" applyAlignment="1">
      <alignment horizontal="center" vertical="center" wrapText="1"/>
    </xf>
    <xf numFmtId="9" fontId="23" fillId="2" borderId="25" xfId="7" applyFont="1" applyFill="1" applyBorder="1" applyAlignment="1">
      <alignment horizontal="left" vertical="top"/>
    </xf>
    <xf numFmtId="0" fontId="12" fillId="2" borderId="24" xfId="0" applyFont="1" applyFill="1" applyBorder="1" applyAlignment="1">
      <alignment horizontal="center" vertical="top"/>
    </xf>
    <xf numFmtId="0" fontId="12" fillId="2" borderId="2" xfId="0" applyFont="1" applyFill="1" applyBorder="1" applyAlignment="1">
      <alignment horizontal="center" vertical="top" wrapText="1"/>
    </xf>
    <xf numFmtId="0" fontId="12" fillId="2" borderId="1" xfId="0" applyFont="1" applyFill="1" applyBorder="1" applyAlignment="1">
      <alignment horizontal="center" vertical="top" wrapText="1"/>
    </xf>
    <xf numFmtId="0" fontId="12" fillId="2" borderId="39" xfId="0" applyFont="1" applyFill="1" applyBorder="1" applyAlignment="1">
      <alignment horizontal="center" vertical="top" wrapText="1"/>
    </xf>
    <xf numFmtId="0" fontId="11" fillId="2" borderId="24" xfId="0" applyFont="1" applyFill="1" applyBorder="1" applyAlignment="1">
      <alignment horizontal="center" vertical="top"/>
    </xf>
    <xf numFmtId="0" fontId="11" fillId="2" borderId="2"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39" xfId="0" applyFont="1" applyFill="1" applyBorder="1" applyAlignment="1">
      <alignment horizontal="center" vertical="top" wrapText="1"/>
    </xf>
    <xf numFmtId="0" fontId="11" fillId="2" borderId="46" xfId="0" applyFont="1" applyFill="1" applyBorder="1" applyAlignment="1">
      <alignment horizontal="center" vertical="top"/>
    </xf>
    <xf numFmtId="0" fontId="11" fillId="2" borderId="47" xfId="0" applyFont="1" applyFill="1" applyBorder="1" applyAlignment="1">
      <alignment horizontal="center" vertical="top" wrapText="1"/>
    </xf>
    <xf numFmtId="0" fontId="11" fillId="2" borderId="48" xfId="0" applyFont="1" applyFill="1" applyBorder="1" applyAlignment="1">
      <alignment horizontal="center" vertical="top" wrapText="1"/>
    </xf>
    <xf numFmtId="0" fontId="11" fillId="2" borderId="49" xfId="0" applyFont="1" applyFill="1" applyBorder="1" applyAlignment="1">
      <alignment horizontal="center" vertical="top" wrapText="1"/>
    </xf>
    <xf numFmtId="176" fontId="6" fillId="4" borderId="8" xfId="1" applyFont="1" applyFill="1" applyBorder="1" applyAlignment="1">
      <alignment horizontal="left" vertical="top" wrapText="1"/>
    </xf>
    <xf numFmtId="176" fontId="6" fillId="4" borderId="8" xfId="1" applyFont="1" applyFill="1" applyBorder="1" applyAlignment="1">
      <alignment horizontal="center" vertical="center" wrapText="1"/>
    </xf>
    <xf numFmtId="0" fontId="6" fillId="4" borderId="8" xfId="1" applyNumberFormat="1" applyFont="1" applyFill="1" applyBorder="1" applyAlignment="1">
      <alignment horizontal="center" vertical="center" wrapText="1"/>
    </xf>
    <xf numFmtId="176" fontId="9" fillId="5" borderId="0" xfId="1" applyFont="1" applyFill="1" applyBorder="1" applyAlignment="1">
      <alignment horizontal="left" vertical="top"/>
    </xf>
    <xf numFmtId="176" fontId="9" fillId="5" borderId="0" xfId="1" applyFont="1" applyFill="1" applyBorder="1" applyAlignment="1">
      <alignment horizontal="left" vertical="top" wrapText="1"/>
    </xf>
    <xf numFmtId="176" fontId="3" fillId="5" borderId="0" xfId="1" applyFont="1" applyFill="1" applyBorder="1" applyAlignment="1">
      <alignment horizontal="center" vertical="center"/>
    </xf>
    <xf numFmtId="0" fontId="3" fillId="5" borderId="28" xfId="1" applyNumberFormat="1" applyFont="1" applyFill="1" applyBorder="1" applyAlignment="1">
      <alignment horizontal="center" vertical="center" wrapText="1"/>
    </xf>
    <xf numFmtId="0" fontId="0" fillId="0" borderId="0" xfId="0" applyFont="1"/>
    <xf numFmtId="0" fontId="0" fillId="0" borderId="13" xfId="0" applyFont="1" applyBorder="1"/>
    <xf numFmtId="0" fontId="25" fillId="0" borderId="0" xfId="0" applyFont="1" applyAlignment="1">
      <alignment horizontal="left" vertical="top" wrapText="1"/>
    </xf>
    <xf numFmtId="0" fontId="0" fillId="0" borderId="0" xfId="0" applyFont="1" applyAlignment="1">
      <alignment horizontal="left" wrapText="1"/>
    </xf>
    <xf numFmtId="0" fontId="25" fillId="0" borderId="0" xfId="0" applyFont="1" applyAlignment="1">
      <alignment horizontal="center" vertical="center"/>
    </xf>
    <xf numFmtId="0" fontId="25" fillId="0" borderId="0" xfId="0" applyFont="1"/>
    <xf numFmtId="0" fontId="25" fillId="0" borderId="0" xfId="0" applyNumberFormat="1" applyFont="1" applyAlignment="1">
      <alignment horizontal="center" vertical="center" wrapText="1"/>
    </xf>
    <xf numFmtId="176" fontId="26" fillId="2" borderId="14" xfId="1" applyFont="1" applyFill="1" applyBorder="1" applyAlignment="1">
      <alignment horizontal="left" vertical="top" wrapText="1"/>
    </xf>
    <xf numFmtId="176" fontId="27" fillId="2" borderId="16" xfId="1" applyFont="1" applyFill="1" applyBorder="1" applyAlignment="1">
      <alignment horizontal="left" vertical="top" wrapText="1"/>
    </xf>
    <xf numFmtId="176" fontId="27" fillId="2" borderId="17" xfId="1" applyFont="1" applyFill="1" applyBorder="1" applyAlignment="1">
      <alignment horizontal="left" vertical="top" wrapText="1"/>
    </xf>
    <xf numFmtId="0" fontId="28" fillId="2" borderId="0" xfId="0" applyFont="1" applyFill="1" applyAlignment="1">
      <alignment horizontal="left" vertical="top"/>
    </xf>
    <xf numFmtId="176" fontId="27" fillId="0" borderId="19" xfId="1" applyFont="1" applyFill="1" applyBorder="1" applyAlignment="1">
      <alignment horizontal="left" vertical="top" wrapText="1"/>
    </xf>
    <xf numFmtId="176" fontId="27" fillId="0" borderId="20" xfId="1" applyFont="1" applyFill="1" applyBorder="1" applyAlignment="1">
      <alignment horizontal="left" vertical="top" wrapText="1"/>
    </xf>
    <xf numFmtId="176" fontId="27" fillId="0" borderId="21" xfId="1" applyFont="1" applyFill="1" applyBorder="1" applyAlignment="1">
      <alignment horizontal="left" vertical="top" wrapText="1"/>
    </xf>
    <xf numFmtId="176" fontId="29" fillId="2" borderId="22" xfId="1" applyFont="1" applyFill="1" applyBorder="1" applyAlignment="1">
      <alignment horizontal="left" vertical="top" wrapText="1"/>
    </xf>
    <xf numFmtId="176" fontId="29" fillId="2" borderId="23" xfId="1" applyFont="1" applyFill="1" applyBorder="1" applyAlignment="1">
      <alignment horizontal="left" vertical="top" wrapText="1"/>
    </xf>
    <xf numFmtId="176" fontId="29" fillId="2" borderId="38" xfId="1" applyFont="1" applyFill="1" applyBorder="1" applyAlignment="1">
      <alignment horizontal="left" vertical="top" wrapText="1"/>
    </xf>
    <xf numFmtId="0" fontId="30" fillId="2" borderId="0" xfId="0" applyFont="1" applyFill="1" applyAlignment="1">
      <alignment horizontal="left" vertical="top"/>
    </xf>
    <xf numFmtId="0" fontId="30" fillId="2" borderId="24" xfId="0" applyFont="1" applyFill="1" applyBorder="1" applyAlignment="1">
      <alignment horizontal="left" vertical="top"/>
    </xf>
    <xf numFmtId="0" fontId="30" fillId="2" borderId="2" xfId="0" applyFont="1" applyFill="1" applyBorder="1" applyAlignment="1">
      <alignment horizontal="left" vertical="top" wrapText="1"/>
    </xf>
    <xf numFmtId="0" fontId="30" fillId="2" borderId="1" xfId="0" applyFont="1" applyFill="1" applyBorder="1" applyAlignment="1">
      <alignment horizontal="left" vertical="top" wrapText="1"/>
    </xf>
    <xf numFmtId="0" fontId="30" fillId="2" borderId="39" xfId="0" applyFont="1" applyFill="1" applyBorder="1" applyAlignment="1">
      <alignment horizontal="left" vertical="top" wrapText="1"/>
    </xf>
    <xf numFmtId="3" fontId="28" fillId="2" borderId="25" xfId="0" applyNumberFormat="1" applyFont="1" applyFill="1" applyBorder="1" applyAlignment="1">
      <alignment horizontal="left" vertical="top"/>
    </xf>
    <xf numFmtId="3" fontId="28" fillId="2" borderId="0" xfId="0" applyNumberFormat="1" applyFont="1" applyFill="1" applyBorder="1" applyAlignment="1">
      <alignment horizontal="left" vertical="top"/>
    </xf>
    <xf numFmtId="3" fontId="28" fillId="2" borderId="0" xfId="0" applyNumberFormat="1" applyFont="1" applyFill="1" applyBorder="1" applyAlignment="1">
      <alignment horizontal="left" vertical="top" wrapText="1"/>
    </xf>
    <xf numFmtId="3" fontId="28" fillId="2" borderId="42" xfId="0" applyNumberFormat="1" applyFont="1" applyFill="1" applyBorder="1" applyAlignment="1">
      <alignment horizontal="left" vertical="top" wrapText="1"/>
    </xf>
    <xf numFmtId="0" fontId="28" fillId="2" borderId="0" xfId="0" applyNumberFormat="1" applyFont="1" applyFill="1" applyBorder="1" applyAlignment="1">
      <alignment horizontal="left" vertical="top" wrapText="1"/>
    </xf>
    <xf numFmtId="0" fontId="0" fillId="0" borderId="41" xfId="0" applyFont="1" applyBorder="1"/>
    <xf numFmtId="0" fontId="21" fillId="8" borderId="41" xfId="0" applyFont="1" applyFill="1" applyBorder="1" applyAlignment="1">
      <alignment vertical="center"/>
    </xf>
    <xf numFmtId="0" fontId="0" fillId="8" borderId="41" xfId="0" applyFont="1" applyFill="1" applyBorder="1" applyAlignment="1">
      <alignment horizontal="center" vertical="center"/>
    </xf>
    <xf numFmtId="0" fontId="0" fillId="8" borderId="8" xfId="0" applyFont="1" applyFill="1" applyBorder="1"/>
    <xf numFmtId="0" fontId="21" fillId="8" borderId="8" xfId="0" applyFont="1" applyFill="1" applyBorder="1" applyAlignment="1">
      <alignment vertical="center"/>
    </xf>
    <xf numFmtId="0" fontId="0" fillId="8" borderId="41" xfId="0" applyFont="1" applyFill="1" applyBorder="1"/>
    <xf numFmtId="0" fontId="21" fillId="6" borderId="8" xfId="0" applyFont="1" applyFill="1" applyBorder="1" applyAlignment="1">
      <alignment horizontal="center" vertical="center" wrapText="1"/>
    </xf>
    <xf numFmtId="0" fontId="21" fillId="7" borderId="8" xfId="6" applyFont="1" applyFill="1" applyBorder="1" applyAlignment="1">
      <alignment horizontal="center" vertical="center" wrapText="1"/>
    </xf>
    <xf numFmtId="0" fontId="21" fillId="9" borderId="8" xfId="0" applyFont="1" applyFill="1" applyBorder="1" applyAlignment="1">
      <alignment horizontal="center" vertical="center"/>
    </xf>
    <xf numFmtId="176" fontId="27" fillId="2" borderId="50" xfId="1" applyFont="1" applyFill="1" applyBorder="1" applyAlignment="1">
      <alignment horizontal="left" vertical="top" wrapText="1"/>
    </xf>
    <xf numFmtId="176" fontId="26" fillId="2" borderId="51" xfId="1" applyFont="1" applyFill="1" applyBorder="1" applyAlignment="1">
      <alignment horizontal="left" vertical="top" wrapText="1"/>
    </xf>
    <xf numFmtId="176" fontId="26" fillId="2" borderId="8" xfId="1" applyFont="1" applyFill="1" applyBorder="1" applyAlignment="1">
      <alignment horizontal="left" vertical="top" wrapText="1"/>
    </xf>
    <xf numFmtId="0" fontId="2" fillId="0" borderId="2" xfId="0" applyFont="1" applyBorder="1" applyAlignment="1">
      <alignment horizontal="center" vertical="center"/>
    </xf>
    <xf numFmtId="0" fontId="3" fillId="0" borderId="1"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4" fillId="2" borderId="2"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176" fontId="7" fillId="2" borderId="2" xfId="0" applyNumberFormat="1" applyFont="1" applyFill="1" applyBorder="1" applyAlignment="1">
      <alignment horizontal="left"/>
    </xf>
    <xf numFmtId="176" fontId="4" fillId="2" borderId="2" xfId="0" applyNumberFormat="1" applyFont="1" applyFill="1" applyBorder="1" applyAlignment="1">
      <alignment horizontal="left"/>
    </xf>
    <xf numFmtId="176" fontId="4" fillId="2" borderId="1" xfId="0" applyNumberFormat="1" applyFont="1" applyFill="1" applyBorder="1" applyAlignment="1">
      <alignment horizontal="left" vertical="center"/>
    </xf>
    <xf numFmtId="176" fontId="4" fillId="2" borderId="4" xfId="0" applyNumberFormat="1" applyFont="1" applyFill="1" applyBorder="1" applyAlignment="1">
      <alignment horizontal="left" vertical="center"/>
    </xf>
    <xf numFmtId="176" fontId="5" fillId="2" borderId="2" xfId="2" applyNumberFormat="1" applyFont="1" applyFill="1" applyBorder="1" applyAlignment="1">
      <alignment vertical="top"/>
    </xf>
    <xf numFmtId="176" fontId="2" fillId="2" borderId="0" xfId="2" applyNumberFormat="1" applyFont="1" applyFill="1" applyBorder="1" applyAlignment="1">
      <alignment horizontal="center"/>
    </xf>
    <xf numFmtId="176" fontId="23" fillId="2" borderId="1" xfId="0" applyNumberFormat="1" applyFont="1" applyFill="1" applyBorder="1" applyAlignment="1">
      <alignment horizontal="left" vertical="center"/>
    </xf>
    <xf numFmtId="176" fontId="23" fillId="2" borderId="4" xfId="0" applyNumberFormat="1" applyFont="1" applyFill="1" applyBorder="1" applyAlignment="1">
      <alignment horizontal="left" vertical="center"/>
    </xf>
    <xf numFmtId="176" fontId="5" fillId="2" borderId="2" xfId="0" applyNumberFormat="1" applyFont="1" applyFill="1" applyBorder="1" applyAlignment="1">
      <alignment horizontal="left"/>
    </xf>
    <xf numFmtId="176" fontId="3" fillId="2" borderId="1" xfId="0" applyNumberFormat="1" applyFont="1" applyFill="1" applyBorder="1" applyAlignment="1">
      <alignment horizontal="left"/>
    </xf>
    <xf numFmtId="176" fontId="3" fillId="2" borderId="4" xfId="0" applyNumberFormat="1" applyFont="1" applyFill="1" applyBorder="1" applyAlignment="1">
      <alignment horizontal="left"/>
    </xf>
    <xf numFmtId="176" fontId="3" fillId="2" borderId="15" xfId="1" applyFont="1" applyFill="1" applyBorder="1" applyAlignment="1">
      <alignment horizontal="left" vertical="top" wrapText="1"/>
    </xf>
    <xf numFmtId="176" fontId="3" fillId="2" borderId="16" xfId="1" applyFont="1" applyFill="1" applyBorder="1" applyAlignment="1">
      <alignment horizontal="left" vertical="top" wrapText="1"/>
    </xf>
    <xf numFmtId="176" fontId="3" fillId="2" borderId="17" xfId="1" applyFont="1" applyFill="1" applyBorder="1" applyAlignment="1">
      <alignment horizontal="left" vertical="top" wrapText="1"/>
    </xf>
    <xf numFmtId="176" fontId="3" fillId="0" borderId="19" xfId="1" applyFont="1" applyFill="1" applyBorder="1" applyAlignment="1">
      <alignment horizontal="left" vertical="top" wrapText="1"/>
    </xf>
    <xf numFmtId="176" fontId="3" fillId="0" borderId="20" xfId="1" applyFont="1" applyFill="1" applyBorder="1" applyAlignment="1">
      <alignment horizontal="left" vertical="top" wrapText="1"/>
    </xf>
    <xf numFmtId="176" fontId="3" fillId="0" borderId="21" xfId="1" applyFont="1" applyFill="1" applyBorder="1" applyAlignment="1">
      <alignment horizontal="left" vertical="top" wrapText="1"/>
    </xf>
    <xf numFmtId="176" fontId="24" fillId="2" borderId="22" xfId="1" applyFont="1" applyFill="1" applyBorder="1" applyAlignment="1">
      <alignment horizontal="left" vertical="top" wrapText="1"/>
    </xf>
    <xf numFmtId="176" fontId="24" fillId="2" borderId="23" xfId="1" applyFont="1" applyFill="1" applyBorder="1" applyAlignment="1">
      <alignment horizontal="left" vertical="top" wrapText="1"/>
    </xf>
    <xf numFmtId="176" fontId="24" fillId="2" borderId="38" xfId="1" applyFont="1" applyFill="1" applyBorder="1" applyAlignment="1">
      <alignment horizontal="left" vertical="top" wrapText="1"/>
    </xf>
    <xf numFmtId="0" fontId="3" fillId="0" borderId="8" xfId="0" applyFont="1" applyFill="1" applyBorder="1" applyAlignment="1">
      <alignment horizontal="left" vertical="top" wrapText="1"/>
    </xf>
  </cellXfs>
  <cellStyles count="8">
    <cellStyle name="Hyperlink" xfId="3" builtinId="8"/>
    <cellStyle name="Normal" xfId="0" builtinId="0"/>
    <cellStyle name="Normal 2 3" xfId="4"/>
    <cellStyle name="Normal 2 3 2" xfId="5"/>
    <cellStyle name="Normal 4 2" xfId="6"/>
    <cellStyle name="Normal_Functional Test Case v1.0" xfId="2"/>
    <cellStyle name="Normal_Sheet1" xfId="1"/>
    <cellStyle name="Percent" xfId="7" builtinId="5"/>
  </cellStyles>
  <dxfs count="0"/>
  <tableStyles count="0" defaultTableStyle="TableStyleMedium2" defaultPivotStyle="PivotStyleLight16"/>
  <colors>
    <mruColors>
      <color rgb="FF66FF33"/>
      <color rgb="FF33CC33"/>
      <color rgb="FFFF6600"/>
      <color rgb="FFCDFDCD"/>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714375</xdr:colOff>
      <xdr:row>23</xdr:row>
      <xdr:rowOff>19050</xdr:rowOff>
    </xdr:from>
    <xdr:to>
      <xdr:col>5</xdr:col>
      <xdr:colOff>447675</xdr:colOff>
      <xdr:row>36</xdr:row>
      <xdr:rowOff>38100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9700" y="4038600"/>
          <a:ext cx="6810375" cy="2124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2667373</xdr:colOff>
      <xdr:row>9</xdr:row>
      <xdr:rowOff>57150</xdr:rowOff>
    </xdr:from>
    <xdr:to>
      <xdr:col>4</xdr:col>
      <xdr:colOff>4010025</xdr:colOff>
      <xdr:row>9</xdr:row>
      <xdr:rowOff>1168185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30398" y="1524000"/>
          <a:ext cx="1342652" cy="11110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59</xdr:row>
      <xdr:rowOff>202407</xdr:rowOff>
    </xdr:from>
    <xdr:to>
      <xdr:col>4</xdr:col>
      <xdr:colOff>4323291</xdr:colOff>
      <xdr:row>59</xdr:row>
      <xdr:rowOff>2607469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63063" y="21383626"/>
          <a:ext cx="4275666" cy="24050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zoomScale="90" zoomScaleNormal="90" workbookViewId="0">
      <selection activeCell="B2" sqref="B2"/>
    </sheetView>
  </sheetViews>
  <sheetFormatPr defaultColWidth="9.125" defaultRowHeight="12.75"/>
  <cols>
    <col min="1" max="1" width="2.5" style="3" customWidth="1"/>
    <col min="2" max="2" width="22.5" style="20" customWidth="1"/>
    <col min="3" max="3" width="27.875" style="3" bestFit="1" customWidth="1"/>
    <col min="4" max="4" width="26.875" style="3" customWidth="1"/>
    <col min="5" max="5" width="21.125" style="3" customWidth="1"/>
    <col min="6" max="6" width="35.5" style="3" customWidth="1"/>
    <col min="7" max="7" width="47.375" style="3" customWidth="1"/>
    <col min="8" max="16384" width="9.125" style="3"/>
  </cols>
  <sheetData>
    <row r="2" spans="1:7" s="2" customFormat="1" ht="53.25" customHeight="1">
      <c r="A2" s="1"/>
      <c r="B2" s="87"/>
      <c r="C2" s="162" t="s">
        <v>0</v>
      </c>
      <c r="D2" s="162"/>
      <c r="E2" s="162"/>
      <c r="F2" s="162"/>
      <c r="G2" s="162"/>
    </row>
    <row r="3" spans="1:7">
      <c r="B3" s="4"/>
      <c r="C3" s="5"/>
      <c r="F3" s="6"/>
    </row>
    <row r="4" spans="1:7">
      <c r="B4" s="7" t="s">
        <v>1</v>
      </c>
      <c r="C4" s="163"/>
      <c r="D4" s="164"/>
      <c r="E4" s="165"/>
      <c r="F4" s="7" t="s">
        <v>2</v>
      </c>
      <c r="G4" s="8"/>
    </row>
    <row r="5" spans="1:7">
      <c r="B5" s="7" t="s">
        <v>3</v>
      </c>
      <c r="C5" s="163"/>
      <c r="D5" s="164"/>
      <c r="E5" s="165"/>
      <c r="F5" s="7" t="s">
        <v>4</v>
      </c>
      <c r="G5" s="8"/>
    </row>
    <row r="6" spans="1:7">
      <c r="B6" s="166" t="s">
        <v>5</v>
      </c>
      <c r="C6" s="167"/>
      <c r="D6" s="168"/>
      <c r="E6" s="169"/>
      <c r="F6" s="7" t="s">
        <v>6</v>
      </c>
      <c r="G6" s="9"/>
    </row>
    <row r="7" spans="1:7">
      <c r="B7" s="166"/>
      <c r="C7" s="170"/>
      <c r="D7" s="171"/>
      <c r="E7" s="172"/>
      <c r="F7" s="7" t="s">
        <v>7</v>
      </c>
      <c r="G7" s="10"/>
    </row>
    <row r="8" spans="1:7">
      <c r="B8" s="11"/>
      <c r="C8" s="12"/>
      <c r="D8" s="13"/>
      <c r="E8" s="13"/>
      <c r="F8" s="14"/>
      <c r="G8" s="15"/>
    </row>
    <row r="9" spans="1:7">
      <c r="B9" s="16"/>
      <c r="C9" s="17"/>
      <c r="D9" s="17"/>
      <c r="E9" s="17"/>
      <c r="F9" s="17"/>
    </row>
    <row r="10" spans="1:7">
      <c r="B10" s="18" t="s">
        <v>8</v>
      </c>
    </row>
    <row r="11" spans="1:7" s="19" customFormat="1">
      <c r="B11" s="98" t="s">
        <v>45</v>
      </c>
      <c r="C11" s="99" t="s">
        <v>9</v>
      </c>
      <c r="D11" s="99" t="s">
        <v>10</v>
      </c>
      <c r="E11" s="100" t="s">
        <v>44</v>
      </c>
      <c r="F11" s="100" t="s">
        <v>25</v>
      </c>
    </row>
    <row r="12" spans="1:7">
      <c r="B12" s="88"/>
      <c r="C12" s="84"/>
      <c r="D12" s="80"/>
      <c r="E12" s="81"/>
      <c r="F12" s="81"/>
    </row>
    <row r="13" spans="1:7">
      <c r="B13" s="88"/>
      <c r="C13" s="84"/>
      <c r="D13" s="82"/>
      <c r="E13" s="81"/>
      <c r="F13" s="81"/>
    </row>
    <row r="14" spans="1:7">
      <c r="B14" s="9"/>
      <c r="C14" s="84"/>
      <c r="D14" s="82"/>
      <c r="E14" s="81"/>
      <c r="F14" s="81"/>
    </row>
    <row r="15" spans="1:7">
      <c r="B15" s="9"/>
      <c r="C15" s="84"/>
      <c r="D15" s="82"/>
      <c r="E15" s="82"/>
      <c r="F15" s="85"/>
    </row>
    <row r="16" spans="1:7">
      <c r="B16" s="9"/>
      <c r="C16" s="84"/>
      <c r="D16" s="82"/>
      <c r="E16" s="82"/>
      <c r="F16" s="85"/>
    </row>
    <row r="17" spans="2:7">
      <c r="B17" s="9"/>
      <c r="C17" s="84"/>
      <c r="D17" s="82"/>
      <c r="E17" s="82"/>
      <c r="F17" s="85"/>
    </row>
    <row r="18" spans="2:7">
      <c r="B18" s="9"/>
      <c r="C18" s="84"/>
      <c r="D18" s="83"/>
      <c r="E18" s="82"/>
      <c r="F18" s="85"/>
    </row>
    <row r="19" spans="2:7">
      <c r="G19" s="86"/>
    </row>
    <row r="20" spans="2:7">
      <c r="G20" s="86"/>
    </row>
    <row r="21" spans="2:7">
      <c r="G21" s="86"/>
    </row>
    <row r="22" spans="2:7">
      <c r="G22" s="86"/>
    </row>
  </sheetData>
  <mergeCells count="5">
    <mergeCell ref="C2:G2"/>
    <mergeCell ref="C4:E4"/>
    <mergeCell ref="C5:E5"/>
    <mergeCell ref="B6:B7"/>
    <mergeCell ref="C6:E7"/>
  </mergeCells>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7" workbookViewId="0">
      <selection activeCell="G25" sqref="G25"/>
    </sheetView>
  </sheetViews>
  <sheetFormatPr defaultColWidth="9.125" defaultRowHeight="12.75"/>
  <cols>
    <col min="1" max="1" width="9.125" style="50"/>
    <col min="2" max="2" width="15.5" style="50" customWidth="1"/>
    <col min="3" max="3" width="40.375" style="50" customWidth="1"/>
    <col min="4" max="4" width="19.125" style="50" customWidth="1"/>
    <col min="5" max="5" width="17.875" style="50" customWidth="1"/>
    <col min="6" max="6" width="14" style="50" customWidth="1"/>
    <col min="7" max="7" width="12.875" style="50" customWidth="1"/>
    <col min="8" max="8" width="37.875" style="50" customWidth="1"/>
    <col min="9" max="16384" width="9.125" style="50"/>
  </cols>
  <sheetData>
    <row r="1" spans="1:8" ht="25.5">
      <c r="B1" s="178" t="s">
        <v>27</v>
      </c>
      <c r="C1" s="178"/>
      <c r="D1" s="178"/>
      <c r="E1" s="178"/>
      <c r="F1" s="178"/>
      <c r="G1" s="178"/>
      <c r="H1" s="178"/>
    </row>
    <row r="2" spans="1:8">
      <c r="A2" s="51"/>
      <c r="B2" s="51"/>
      <c r="C2" s="52"/>
      <c r="D2" s="52"/>
      <c r="E2" s="52"/>
      <c r="F2" s="52"/>
      <c r="G2" s="52"/>
      <c r="H2" s="53"/>
    </row>
    <row r="3" spans="1:8">
      <c r="B3" s="54" t="s">
        <v>1</v>
      </c>
      <c r="C3" s="173" t="s">
        <v>55</v>
      </c>
      <c r="D3" s="173"/>
      <c r="E3" s="174" t="s">
        <v>2</v>
      </c>
      <c r="F3" s="174"/>
      <c r="G3" s="179" t="s">
        <v>56</v>
      </c>
      <c r="H3" s="180"/>
    </row>
    <row r="4" spans="1:8">
      <c r="B4" s="54" t="s">
        <v>3</v>
      </c>
      <c r="C4" s="181"/>
      <c r="D4" s="181"/>
      <c r="E4" s="174" t="s">
        <v>4</v>
      </c>
      <c r="F4" s="174"/>
      <c r="G4" s="182"/>
      <c r="H4" s="183"/>
    </row>
    <row r="5" spans="1:8">
      <c r="B5" s="55" t="s">
        <v>5</v>
      </c>
      <c r="C5" s="173"/>
      <c r="D5" s="173"/>
      <c r="E5" s="174" t="s">
        <v>6</v>
      </c>
      <c r="F5" s="174"/>
      <c r="G5" s="175">
        <f ca="1">TODAY()</f>
        <v>44942</v>
      </c>
      <c r="H5" s="176"/>
    </row>
    <row r="6" spans="1:8">
      <c r="A6" s="51"/>
      <c r="B6" s="55" t="s">
        <v>28</v>
      </c>
      <c r="C6" s="177"/>
      <c r="D6" s="177"/>
      <c r="E6" s="177"/>
      <c r="F6" s="177"/>
      <c r="G6" s="177"/>
      <c r="H6" s="177"/>
    </row>
    <row r="7" spans="1:8">
      <c r="A7" s="51"/>
      <c r="B7" s="56"/>
      <c r="C7" s="57"/>
      <c r="D7" s="52"/>
      <c r="E7" s="52"/>
      <c r="F7" s="52"/>
      <c r="G7" s="52"/>
      <c r="H7" s="53"/>
    </row>
    <row r="8" spans="1:8">
      <c r="B8" s="56"/>
      <c r="C8" s="57"/>
      <c r="D8" s="52"/>
      <c r="E8" s="52"/>
      <c r="F8" s="52"/>
      <c r="G8" s="52"/>
      <c r="H8" s="53"/>
    </row>
    <row r="9" spans="1:8">
      <c r="A9" s="58"/>
      <c r="B9" s="58"/>
      <c r="C9" s="58"/>
      <c r="D9" s="58"/>
      <c r="E9" s="58"/>
      <c r="F9" s="58"/>
      <c r="G9" s="58"/>
      <c r="H9" s="58"/>
    </row>
    <row r="10" spans="1:8">
      <c r="A10" s="59"/>
      <c r="B10" s="89" t="s">
        <v>29</v>
      </c>
      <c r="C10" s="90" t="s">
        <v>42</v>
      </c>
      <c r="D10" s="91" t="s">
        <v>14</v>
      </c>
      <c r="E10" s="90" t="s">
        <v>15</v>
      </c>
      <c r="F10" s="90" t="s">
        <v>43</v>
      </c>
      <c r="G10" s="92" t="s">
        <v>17</v>
      </c>
      <c r="H10" s="93" t="s">
        <v>30</v>
      </c>
    </row>
    <row r="11" spans="1:8" ht="14.25">
      <c r="A11" s="60"/>
      <c r="B11" s="61">
        <v>1</v>
      </c>
      <c r="C11" s="62" t="s">
        <v>57</v>
      </c>
      <c r="D11" s="63">
        <f>DrinkOrder!A5</f>
        <v>22</v>
      </c>
      <c r="E11" s="63">
        <f>DrinkOrder!B5</f>
        <v>7</v>
      </c>
      <c r="F11" s="63">
        <f>DrinkOrder!C5</f>
        <v>0</v>
      </c>
      <c r="G11" s="63">
        <f>DrinkOrder!D5</f>
        <v>5</v>
      </c>
      <c r="H11" s="63">
        <f>DrinkOrder!E5</f>
        <v>34</v>
      </c>
    </row>
    <row r="12" spans="1:8" ht="14.25">
      <c r="A12" s="60"/>
      <c r="B12" s="61">
        <v>1</v>
      </c>
      <c r="C12" s="62"/>
      <c r="D12" s="63"/>
      <c r="E12" s="63"/>
      <c r="F12" s="63"/>
      <c r="G12" s="63"/>
      <c r="H12" s="63"/>
    </row>
    <row r="13" spans="1:8" ht="14.25">
      <c r="A13" s="60"/>
      <c r="B13" s="61">
        <v>1</v>
      </c>
      <c r="C13" s="62"/>
      <c r="D13" s="63"/>
      <c r="E13" s="63"/>
      <c r="F13" s="63"/>
      <c r="G13" s="63"/>
      <c r="H13" s="63"/>
    </row>
    <row r="14" spans="1:8" ht="14.25">
      <c r="A14" s="60"/>
      <c r="B14" s="61">
        <v>1</v>
      </c>
      <c r="C14" s="62"/>
      <c r="D14" s="63"/>
      <c r="E14" s="63"/>
      <c r="F14" s="63"/>
      <c r="G14" s="63"/>
      <c r="H14" s="63"/>
    </row>
    <row r="15" spans="1:8" ht="14.25">
      <c r="A15" s="60"/>
      <c r="B15" s="61">
        <v>1</v>
      </c>
      <c r="C15" s="62"/>
      <c r="D15" s="63"/>
      <c r="E15" s="63"/>
      <c r="F15" s="63"/>
      <c r="G15" s="63"/>
      <c r="H15" s="63"/>
    </row>
    <row r="16" spans="1:8" ht="14.25">
      <c r="A16" s="60"/>
      <c r="B16" s="61">
        <v>1</v>
      </c>
      <c r="C16" s="62"/>
      <c r="D16" s="63"/>
      <c r="E16" s="63"/>
      <c r="F16" s="63"/>
      <c r="G16" s="63"/>
      <c r="H16" s="63"/>
    </row>
    <row r="17" spans="1:8" ht="14.25">
      <c r="A17" s="60"/>
      <c r="B17" s="61"/>
      <c r="C17" s="62"/>
      <c r="D17" s="63"/>
      <c r="E17" s="63"/>
      <c r="F17" s="63"/>
      <c r="G17" s="63"/>
      <c r="H17" s="63"/>
    </row>
    <row r="18" spans="1:8">
      <c r="A18" s="60"/>
      <c r="B18" s="94"/>
      <c r="C18" s="95" t="s">
        <v>31</v>
      </c>
      <c r="D18" s="96">
        <f t="shared" ref="D18:F18" si="0">SUM(D11:D17)</f>
        <v>22</v>
      </c>
      <c r="E18" s="96">
        <f t="shared" si="0"/>
        <v>7</v>
      </c>
      <c r="F18" s="96">
        <f t="shared" si="0"/>
        <v>0</v>
      </c>
      <c r="G18" s="96">
        <f>SUM(G11:G17)</f>
        <v>5</v>
      </c>
      <c r="H18" s="97">
        <f>SUM(H11:H17)</f>
        <v>34</v>
      </c>
    </row>
    <row r="19" spans="1:8">
      <c r="A19" s="58"/>
      <c r="B19" s="64"/>
      <c r="C19" s="58"/>
      <c r="D19" s="65"/>
      <c r="E19" s="66"/>
      <c r="F19" s="66"/>
      <c r="G19" s="66"/>
      <c r="H19" s="66"/>
    </row>
    <row r="20" spans="1:8">
      <c r="A20" s="58"/>
      <c r="B20" s="58"/>
      <c r="C20" s="67" t="s">
        <v>32</v>
      </c>
      <c r="D20" s="58"/>
      <c r="E20" s="68">
        <f>($D18+$E18)*100/($H18-$G18-$F18)</f>
        <v>100</v>
      </c>
      <c r="F20" s="58" t="s">
        <v>33</v>
      </c>
      <c r="G20" s="58"/>
      <c r="H20" s="69"/>
    </row>
    <row r="21" spans="1:8">
      <c r="A21" s="58"/>
      <c r="B21" s="58"/>
      <c r="C21" s="67" t="s">
        <v>34</v>
      </c>
      <c r="D21" s="58"/>
      <c r="E21" s="68">
        <f>$D18*100/($H18-$G18)</f>
        <v>75.862068965517238</v>
      </c>
      <c r="F21" s="58" t="s">
        <v>33</v>
      </c>
      <c r="G21" s="58"/>
      <c r="H21" s="69"/>
    </row>
    <row r="22" spans="1:8">
      <c r="A22" s="58"/>
      <c r="C22" s="58"/>
      <c r="D22" s="58"/>
      <c r="E22" s="68"/>
    </row>
    <row r="23" spans="1:8">
      <c r="A23" s="58"/>
    </row>
    <row r="35" spans="2:2">
      <c r="B35" s="50" cm="1">
        <f t="array" aca="1" ref="B35" ca="1">+B35:B37</f>
        <v>0</v>
      </c>
    </row>
  </sheetData>
  <mergeCells count="11">
    <mergeCell ref="C5:D5"/>
    <mergeCell ref="E5:F5"/>
    <mergeCell ref="G5:H5"/>
    <mergeCell ref="C6:H6"/>
    <mergeCell ref="B1:H1"/>
    <mergeCell ref="C3:D3"/>
    <mergeCell ref="E3:F3"/>
    <mergeCell ref="G3:H3"/>
    <mergeCell ref="C4:D4"/>
    <mergeCell ref="E4:F4"/>
    <mergeCell ref="G4:H4"/>
  </mergeCells>
  <phoneticPr fontId="33"/>
  <hyperlinks>
    <hyperlink ref="C11" location="'Test cases'!A1" display="DrinkOrder"/>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J61"/>
  <sheetViews>
    <sheetView tabSelected="1" view="pageBreakPreview" zoomScale="80" zoomScaleNormal="100" zoomScaleSheetLayoutView="80" workbookViewId="0">
      <selection activeCell="A61" sqref="A61"/>
    </sheetView>
  </sheetViews>
  <sheetFormatPr defaultRowHeight="14.25"/>
  <cols>
    <col min="1" max="1" width="21.5" customWidth="1"/>
    <col min="2" max="2" width="33.125" style="21" customWidth="1"/>
    <col min="3" max="3" width="23.75" style="22" customWidth="1"/>
    <col min="4" max="4" width="42.5" customWidth="1"/>
    <col min="5" max="5" width="57.5" style="23" customWidth="1"/>
    <col min="6" max="6" width="13.625" style="39" customWidth="1"/>
    <col min="7" max="8" width="17.125" style="40" customWidth="1"/>
    <col min="9" max="9" width="17.875" style="41" customWidth="1"/>
    <col min="10" max="10" width="66.5" bestFit="1" customWidth="1"/>
  </cols>
  <sheetData>
    <row r="1" spans="1:10" s="27" customFormat="1" ht="12.75">
      <c r="A1" s="24" t="s">
        <v>46</v>
      </c>
      <c r="B1" s="184" t="s">
        <v>58</v>
      </c>
      <c r="C1" s="185"/>
      <c r="D1" s="185"/>
      <c r="E1" s="186"/>
      <c r="F1" s="25"/>
      <c r="G1" s="26"/>
      <c r="H1" s="26"/>
      <c r="I1" s="42"/>
    </row>
    <row r="2" spans="1:10" s="27" customFormat="1" ht="12.75">
      <c r="A2" s="28" t="s">
        <v>12</v>
      </c>
      <c r="B2" s="187" t="s">
        <v>35</v>
      </c>
      <c r="C2" s="188"/>
      <c r="D2" s="188"/>
      <c r="E2" s="189"/>
      <c r="F2" s="29"/>
      <c r="G2" s="30"/>
      <c r="H2" s="30"/>
      <c r="I2" s="42"/>
    </row>
    <row r="3" spans="1:10" s="27" customFormat="1" ht="12.75">
      <c r="A3" s="24" t="s">
        <v>13</v>
      </c>
      <c r="B3" s="190"/>
      <c r="C3" s="191"/>
      <c r="D3" s="191"/>
      <c r="E3" s="192"/>
      <c r="F3" s="29"/>
      <c r="G3" s="30"/>
      <c r="H3" s="30"/>
      <c r="I3" s="42"/>
      <c r="J3" s="31"/>
    </row>
    <row r="4" spans="1:10" s="27" customFormat="1" ht="12.75">
      <c r="A4" s="104" t="s">
        <v>14</v>
      </c>
      <c r="B4" s="105" t="s">
        <v>15</v>
      </c>
      <c r="C4" s="105" t="s">
        <v>43</v>
      </c>
      <c r="D4" s="106" t="s">
        <v>17</v>
      </c>
      <c r="E4" s="107" t="s">
        <v>18</v>
      </c>
      <c r="F4" s="32"/>
      <c r="G4" s="32"/>
      <c r="H4" s="48"/>
    </row>
    <row r="5" spans="1:10" s="27" customFormat="1" ht="12.75">
      <c r="A5" s="108">
        <f>COUNTIF(F:F,"Pass")</f>
        <v>22</v>
      </c>
      <c r="B5" s="109">
        <f>COUNTIF(F:F,"Fail")</f>
        <v>7</v>
      </c>
      <c r="C5" s="109">
        <f>COUNTIF(F:F,"Untested")</f>
        <v>0</v>
      </c>
      <c r="D5" s="110">
        <f>COUNTIF(F:F,"N/A")</f>
        <v>5</v>
      </c>
      <c r="E5" s="111">
        <f>COUNTA(A9:A442)</f>
        <v>34</v>
      </c>
      <c r="F5" s="32"/>
      <c r="G5" s="32"/>
      <c r="H5" s="48"/>
    </row>
    <row r="6" spans="1:10" s="27" customFormat="1" ht="12.75">
      <c r="A6" s="112" t="s">
        <v>33</v>
      </c>
      <c r="B6" s="113" t="s">
        <v>33</v>
      </c>
      <c r="C6" s="113" t="s">
        <v>33</v>
      </c>
      <c r="D6" s="114" t="s">
        <v>33</v>
      </c>
      <c r="E6" s="115"/>
      <c r="F6" s="32"/>
      <c r="G6" s="32"/>
      <c r="H6" s="48"/>
    </row>
    <row r="7" spans="1:10" s="27" customFormat="1" ht="13.5" thickBot="1">
      <c r="A7" s="103"/>
      <c r="B7" s="33"/>
      <c r="C7" s="34"/>
      <c r="D7" s="35"/>
      <c r="E7" s="70"/>
      <c r="F7" s="36"/>
      <c r="G7" s="36"/>
      <c r="H7" s="49"/>
    </row>
    <row r="8" spans="1:10" s="27" customFormat="1" ht="12.75">
      <c r="A8" s="116" t="s">
        <v>19</v>
      </c>
      <c r="B8" s="116" t="s">
        <v>20</v>
      </c>
      <c r="C8" s="116" t="s">
        <v>21</v>
      </c>
      <c r="D8" s="116" t="s">
        <v>22</v>
      </c>
      <c r="E8" s="116" t="s">
        <v>23</v>
      </c>
      <c r="F8" s="117" t="s">
        <v>26</v>
      </c>
      <c r="G8" s="117" t="s">
        <v>24</v>
      </c>
      <c r="H8" s="117" t="s">
        <v>13</v>
      </c>
      <c r="I8" s="118" t="s">
        <v>25</v>
      </c>
      <c r="J8" s="37"/>
    </row>
    <row r="9" spans="1:10" s="27" customFormat="1" ht="12.75">
      <c r="A9" s="119"/>
      <c r="B9" s="119" t="s">
        <v>63</v>
      </c>
      <c r="C9" s="120"/>
      <c r="D9" s="119"/>
      <c r="E9" s="120"/>
      <c r="F9" s="121"/>
      <c r="G9" s="121"/>
      <c r="H9" s="121"/>
      <c r="I9" s="122"/>
      <c r="J9" s="38"/>
    </row>
    <row r="10" spans="1:10" s="74" customFormat="1" ht="96" customHeight="1">
      <c r="A10" s="43" t="str">
        <f>IF(AND(E10=""),"","["&amp;TEXT($B$1,"##")&amp;"-"&amp;TEXT(ROW()-9- COUNTBLANK($E$8:E9) +1,"##")&amp;"]")</f>
        <v>[DrinkOrder Testing-1]</v>
      </c>
      <c r="B10" s="71" t="s">
        <v>59</v>
      </c>
      <c r="C10" s="72" t="s">
        <v>60</v>
      </c>
      <c r="D10" s="73" t="s">
        <v>61</v>
      </c>
      <c r="E10" s="193" t="s">
        <v>62</v>
      </c>
      <c r="F10" s="43" t="s">
        <v>14</v>
      </c>
      <c r="G10" s="43">
        <f ca="1">TODAY()</f>
        <v>44942</v>
      </c>
      <c r="H10" s="43" t="str">
        <f>TestReport!$G$3</f>
        <v>Nguyen Anh Vu</v>
      </c>
      <c r="I10" s="44"/>
    </row>
    <row r="11" spans="1:10" s="74" customFormat="1" ht="38.25">
      <c r="A11" s="43" t="str">
        <f>IF(AND(E11=""),"","["&amp;TEXT($B$1,"##")&amp;"-"&amp;TEXT(ROW()-9- COUNTBLANK($E$8:E10) +1,"##")&amp;"]")</f>
        <v>[DrinkOrder Testing-2]</v>
      </c>
      <c r="B11" s="71" t="s">
        <v>64</v>
      </c>
      <c r="C11" s="72" t="s">
        <v>65</v>
      </c>
      <c r="D11" s="73" t="s">
        <v>66</v>
      </c>
      <c r="E11" s="71" t="s">
        <v>67</v>
      </c>
      <c r="F11" s="43" t="s">
        <v>14</v>
      </c>
      <c r="G11" s="43">
        <f t="shared" ref="G11:G15" ca="1" si="0">TODAY()</f>
        <v>44942</v>
      </c>
      <c r="H11" s="43" t="str">
        <f>TestReport!$G$3</f>
        <v>Nguyen Anh Vu</v>
      </c>
      <c r="I11" s="44"/>
    </row>
    <row r="12" spans="1:10" s="74" customFormat="1" ht="38.25">
      <c r="A12" s="43" t="str">
        <f>IF(AND(E12=""),"","["&amp;TEXT($B$1,"##")&amp;"-"&amp;TEXT(ROW()-9- COUNTBLANK($E$8:E11) +1,"##")&amp;"]")</f>
        <v>[DrinkOrder Testing-3]</v>
      </c>
      <c r="B12" s="71" t="s">
        <v>68</v>
      </c>
      <c r="C12" s="72" t="s">
        <v>65</v>
      </c>
      <c r="D12" s="73" t="s">
        <v>69</v>
      </c>
      <c r="E12" s="71" t="s">
        <v>67</v>
      </c>
      <c r="F12" s="43" t="s">
        <v>14</v>
      </c>
      <c r="G12" s="43">
        <f t="shared" ca="1" si="0"/>
        <v>44942</v>
      </c>
      <c r="H12" s="43" t="str">
        <f>TestReport!$G$3</f>
        <v>Nguyen Anh Vu</v>
      </c>
      <c r="I12" s="44"/>
    </row>
    <row r="13" spans="1:10" s="74" customFormat="1" ht="38.25">
      <c r="A13" s="43" t="str">
        <f>IF(AND(E13=""),"","["&amp;TEXT($B$1,"##")&amp;"-"&amp;TEXT(ROW()-9- COUNTBLANK($E$8:E10) +1,"##")&amp;"]")</f>
        <v>[DrinkOrder Testing-4]</v>
      </c>
      <c r="B13" s="71" t="s">
        <v>72</v>
      </c>
      <c r="C13" s="72" t="s">
        <v>65</v>
      </c>
      <c r="D13" s="73" t="s">
        <v>73</v>
      </c>
      <c r="E13" s="71" t="s">
        <v>76</v>
      </c>
      <c r="F13" s="43" t="s">
        <v>14</v>
      </c>
      <c r="G13" s="43">
        <f t="shared" ca="1" si="0"/>
        <v>44942</v>
      </c>
      <c r="H13" s="43" t="str">
        <f>TestReport!$G$3</f>
        <v>Nguyen Anh Vu</v>
      </c>
      <c r="I13" s="44"/>
    </row>
    <row r="14" spans="1:10" s="74" customFormat="1" ht="38.25">
      <c r="A14" s="43" t="str">
        <f>IF(AND(E14=""),"","["&amp;TEXT($B$1,"##")&amp;"-"&amp;TEXT(ROW()-9- COUNTBLANK($E$8:E11) +1,"##")&amp;"]")</f>
        <v>[DrinkOrder Testing-5]</v>
      </c>
      <c r="B14" s="71" t="s">
        <v>74</v>
      </c>
      <c r="C14" s="72" t="s">
        <v>65</v>
      </c>
      <c r="D14" s="73" t="s">
        <v>75</v>
      </c>
      <c r="E14" s="71" t="s">
        <v>77</v>
      </c>
      <c r="F14" s="43" t="s">
        <v>14</v>
      </c>
      <c r="G14" s="43">
        <f t="shared" ca="1" si="0"/>
        <v>44942</v>
      </c>
      <c r="H14" s="43" t="str">
        <f>TestReport!$G$3</f>
        <v>Nguyen Anh Vu</v>
      </c>
      <c r="I14" s="44"/>
    </row>
    <row r="15" spans="1:10" s="74" customFormat="1" ht="38.25">
      <c r="A15" s="43" t="str">
        <f>IF(AND(E15=""),"","["&amp;TEXT($B$1,"##")&amp;"-"&amp;TEXT(ROW()-9- COUNTBLANK($E$8:E11) +1,"##")&amp;"]")</f>
        <v>[DrinkOrder Testing-6]</v>
      </c>
      <c r="B15" s="71" t="s">
        <v>70</v>
      </c>
      <c r="C15" s="72" t="s">
        <v>65</v>
      </c>
      <c r="D15" s="73" t="s">
        <v>71</v>
      </c>
      <c r="E15" s="71" t="s">
        <v>78</v>
      </c>
      <c r="F15" s="43" t="s">
        <v>14</v>
      </c>
      <c r="G15" s="43">
        <f t="shared" ca="1" si="0"/>
        <v>44942</v>
      </c>
      <c r="H15" s="43" t="str">
        <f>TestReport!$G$3</f>
        <v>Nguyen Anh Vu</v>
      </c>
      <c r="I15" s="44" t="s">
        <v>79</v>
      </c>
    </row>
    <row r="16" spans="1:10" s="74" customFormat="1" ht="13.5">
      <c r="A16" s="43"/>
      <c r="B16" s="71"/>
      <c r="C16" s="72"/>
      <c r="D16" s="73"/>
      <c r="E16" s="71"/>
      <c r="F16" s="43"/>
      <c r="G16" s="43"/>
      <c r="H16" s="43"/>
      <c r="I16" s="44"/>
    </row>
    <row r="17" spans="1:10" s="27" customFormat="1" ht="12.75">
      <c r="A17" s="119"/>
      <c r="B17" s="119" t="s">
        <v>80</v>
      </c>
      <c r="C17" s="120"/>
      <c r="D17" s="119"/>
      <c r="E17" s="120"/>
      <c r="F17" s="121"/>
      <c r="G17" s="121"/>
      <c r="H17" s="121"/>
      <c r="I17" s="122"/>
      <c r="J17" s="38"/>
    </row>
    <row r="18" spans="1:10" s="74" customFormat="1" ht="25.5">
      <c r="A18" s="43" t="str">
        <f>IF(AND(E18=""),"","["&amp;TEXT($B$1,"##")&amp;"-"&amp;TEXT(ROW()-9- COUNTBLANK($E$9:$E$17) +1,"##")&amp;"]")</f>
        <v>[DrinkOrder Testing-7]</v>
      </c>
      <c r="B18" s="71" t="s">
        <v>90</v>
      </c>
      <c r="C18" s="72" t="s">
        <v>91</v>
      </c>
      <c r="D18" s="73" t="s">
        <v>89</v>
      </c>
      <c r="E18" s="71" t="s">
        <v>141</v>
      </c>
      <c r="F18" s="43" t="s">
        <v>14</v>
      </c>
      <c r="G18" s="43">
        <f t="shared" ref="G18:G23" ca="1" si="1">TODAY()</f>
        <v>44942</v>
      </c>
      <c r="H18" s="43" t="str">
        <f>TestReport!$G$3</f>
        <v>Nguyen Anh Vu</v>
      </c>
      <c r="I18" s="44"/>
    </row>
    <row r="19" spans="1:10" s="74" customFormat="1" ht="25.5">
      <c r="A19" s="43" t="str">
        <f t="shared" ref="A19:A23" si="2">IF(AND(E19=""),"","["&amp;TEXT($B$1,"##")&amp;"-"&amp;TEXT(ROW()-9- COUNTBLANK($E$9:$E$17) +1,"##")&amp;"]")</f>
        <v>[DrinkOrder Testing-8]</v>
      </c>
      <c r="B19" s="71" t="s">
        <v>95</v>
      </c>
      <c r="C19" s="72" t="s">
        <v>81</v>
      </c>
      <c r="D19" s="73" t="s">
        <v>96</v>
      </c>
      <c r="E19" s="71" t="s">
        <v>67</v>
      </c>
      <c r="F19" s="43" t="s">
        <v>14</v>
      </c>
      <c r="G19" s="43">
        <f t="shared" ca="1" si="1"/>
        <v>44942</v>
      </c>
      <c r="H19" s="43" t="str">
        <f>TestReport!$G$3</f>
        <v>Nguyen Anh Vu</v>
      </c>
      <c r="I19" s="44"/>
    </row>
    <row r="20" spans="1:10" s="74" customFormat="1" ht="25.5">
      <c r="A20" s="43" t="str">
        <f t="shared" si="2"/>
        <v>[DrinkOrder Testing-9]</v>
      </c>
      <c r="B20" s="71" t="s">
        <v>85</v>
      </c>
      <c r="C20" s="72" t="s">
        <v>87</v>
      </c>
      <c r="D20" s="73" t="s">
        <v>89</v>
      </c>
      <c r="E20" s="71" t="s">
        <v>82</v>
      </c>
      <c r="F20" s="43" t="s">
        <v>14</v>
      </c>
      <c r="G20" s="43">
        <f t="shared" ca="1" si="1"/>
        <v>44942</v>
      </c>
      <c r="H20" s="43" t="str">
        <f>TestReport!$G$3</f>
        <v>Nguyen Anh Vu</v>
      </c>
      <c r="I20" s="44"/>
    </row>
    <row r="21" spans="1:10" s="74" customFormat="1" ht="25.5">
      <c r="A21" s="43" t="str">
        <f t="shared" si="2"/>
        <v>[DrinkOrder Testing-10]</v>
      </c>
      <c r="B21" s="71" t="s">
        <v>86</v>
      </c>
      <c r="C21" s="72" t="s">
        <v>83</v>
      </c>
      <c r="D21" s="73" t="s">
        <v>89</v>
      </c>
      <c r="E21" s="71" t="s">
        <v>82</v>
      </c>
      <c r="F21" s="43" t="s">
        <v>14</v>
      </c>
      <c r="G21" s="43">
        <f t="shared" ca="1" si="1"/>
        <v>44942</v>
      </c>
      <c r="H21" s="43" t="str">
        <f>TestReport!$G$3</f>
        <v>Nguyen Anh Vu</v>
      </c>
      <c r="I21" s="44"/>
    </row>
    <row r="22" spans="1:10" s="74" customFormat="1" ht="25.5">
      <c r="A22" s="43" t="str">
        <f t="shared" si="2"/>
        <v>[DrinkOrder Testing-11]</v>
      </c>
      <c r="B22" s="71" t="s">
        <v>88</v>
      </c>
      <c r="C22" s="72" t="s">
        <v>84</v>
      </c>
      <c r="D22" s="73" t="s">
        <v>89</v>
      </c>
      <c r="E22" s="71" t="s">
        <v>93</v>
      </c>
      <c r="F22" s="102" t="s">
        <v>15</v>
      </c>
      <c r="G22" s="43">
        <f t="shared" ca="1" si="1"/>
        <v>44942</v>
      </c>
      <c r="H22" s="43" t="str">
        <f>TestReport!$G$3</f>
        <v>Nguyen Anh Vu</v>
      </c>
      <c r="I22" s="44">
        <v>1</v>
      </c>
    </row>
    <row r="23" spans="1:10" s="74" customFormat="1" ht="25.5">
      <c r="A23" s="43" t="str">
        <f t="shared" si="2"/>
        <v>[DrinkOrder Testing-12]</v>
      </c>
      <c r="B23" s="71" t="s">
        <v>90</v>
      </c>
      <c r="C23" s="72" t="s">
        <v>91</v>
      </c>
      <c r="D23" s="73" t="s">
        <v>98</v>
      </c>
      <c r="E23" s="71" t="s">
        <v>92</v>
      </c>
      <c r="F23" s="43" t="s">
        <v>14</v>
      </c>
      <c r="G23" s="43">
        <f t="shared" ca="1" si="1"/>
        <v>44942</v>
      </c>
      <c r="H23" s="43" t="str">
        <f>TestReport!$G$3</f>
        <v>Nguyen Anh Vu</v>
      </c>
      <c r="I23" s="44"/>
    </row>
    <row r="24" spans="1:10" s="74" customFormat="1" ht="13.5">
      <c r="A24" s="43"/>
      <c r="B24" s="71"/>
      <c r="C24" s="72"/>
      <c r="D24" s="73"/>
      <c r="E24" s="71"/>
      <c r="F24" s="43"/>
      <c r="G24" s="43"/>
      <c r="H24" s="43"/>
      <c r="I24" s="44"/>
    </row>
    <row r="25" spans="1:10" s="27" customFormat="1" ht="12.75">
      <c r="A25" s="119"/>
      <c r="B25" s="119" t="s">
        <v>94</v>
      </c>
      <c r="C25" s="120"/>
      <c r="D25" s="119"/>
      <c r="E25" s="120"/>
      <c r="F25" s="121"/>
      <c r="G25" s="121"/>
      <c r="H25" s="121"/>
      <c r="I25" s="122"/>
      <c r="J25" s="38"/>
    </row>
    <row r="26" spans="1:10" s="74" customFormat="1" ht="25.5">
      <c r="A26" s="43" t="str">
        <f>IF(AND(E26=""),"","["&amp;TEXT($B$1,"##")&amp;"-"&amp;TEXT(ROW()-9- COUNTBLANK($E$8:$E$25) +1,"##")&amp;"]")</f>
        <v>[DrinkOrder Testing-13]</v>
      </c>
      <c r="B26" s="71" t="s">
        <v>97</v>
      </c>
      <c r="C26" s="72" t="s">
        <v>169</v>
      </c>
      <c r="D26" s="73" t="s">
        <v>99</v>
      </c>
      <c r="E26" s="71" t="s">
        <v>100</v>
      </c>
      <c r="F26" s="43" t="s">
        <v>14</v>
      </c>
      <c r="G26" s="43">
        <f t="shared" ref="G26" ca="1" si="3">TODAY()</f>
        <v>44942</v>
      </c>
      <c r="H26" s="43" t="str">
        <f>TestReport!$G$3</f>
        <v>Nguyen Anh Vu</v>
      </c>
      <c r="I26" s="44"/>
    </row>
    <row r="27" spans="1:10" s="74" customFormat="1" ht="13.5">
      <c r="A27" s="43"/>
      <c r="B27" s="71"/>
      <c r="C27" s="75"/>
      <c r="D27" s="73"/>
      <c r="E27" s="71"/>
      <c r="F27" s="43"/>
      <c r="G27" s="76"/>
      <c r="H27" s="76"/>
      <c r="I27" s="77"/>
    </row>
    <row r="28" spans="1:10" s="27" customFormat="1" ht="12.75">
      <c r="A28" s="119"/>
      <c r="B28" s="119" t="s">
        <v>101</v>
      </c>
      <c r="C28" s="120"/>
      <c r="D28" s="119"/>
      <c r="E28" s="120"/>
      <c r="F28" s="121"/>
      <c r="G28" s="121"/>
      <c r="H28" s="121"/>
      <c r="I28" s="122"/>
      <c r="J28" s="38"/>
    </row>
    <row r="29" spans="1:10" s="74" customFormat="1" ht="13.5">
      <c r="A29" s="43" t="str">
        <f>IF(AND(E29=""),"","["&amp;TEXT($B$1,"##")&amp;"-"&amp;TEXT(ROW()-9- COUNTBLANK($E$8:$E$28) +1,"##")&amp;"]")</f>
        <v>[DrinkOrder Testing-14]</v>
      </c>
      <c r="B29" s="71" t="s">
        <v>102</v>
      </c>
      <c r="C29" s="72" t="s">
        <v>81</v>
      </c>
      <c r="D29" s="73" t="s">
        <v>104</v>
      </c>
      <c r="E29" s="71" t="s">
        <v>103</v>
      </c>
      <c r="F29" s="43" t="s">
        <v>14</v>
      </c>
      <c r="G29" s="43">
        <f t="shared" ref="G29:G33" ca="1" si="4">TODAY()</f>
        <v>44942</v>
      </c>
      <c r="H29" s="43" t="str">
        <f>TestReport!$G$3</f>
        <v>Nguyen Anh Vu</v>
      </c>
      <c r="I29" s="44"/>
    </row>
    <row r="30" spans="1:10" s="74" customFormat="1" ht="38.25">
      <c r="A30" s="43" t="str">
        <f t="shared" ref="A30:A33" si="5">IF(AND(E30=""),"","["&amp;TEXT($B$1,"##")&amp;"-"&amp;TEXT(ROW()-9- COUNTBLANK($E$8:$E$28) +1,"##")&amp;"]")</f>
        <v>[DrinkOrder Testing-15]</v>
      </c>
      <c r="B30" s="71" t="s">
        <v>106</v>
      </c>
      <c r="C30" s="72" t="s">
        <v>105</v>
      </c>
      <c r="D30" s="73" t="s">
        <v>107</v>
      </c>
      <c r="E30" s="71" t="s">
        <v>108</v>
      </c>
      <c r="F30" s="43" t="s">
        <v>14</v>
      </c>
      <c r="G30" s="43">
        <f t="shared" ca="1" si="4"/>
        <v>44942</v>
      </c>
      <c r="H30" s="43" t="str">
        <f>TestReport!$G$3</f>
        <v>Nguyen Anh Vu</v>
      </c>
      <c r="I30" s="44"/>
    </row>
    <row r="31" spans="1:10" s="74" customFormat="1" ht="38.25">
      <c r="A31" s="43" t="str">
        <f t="shared" si="5"/>
        <v>[DrinkOrder Testing-16]</v>
      </c>
      <c r="B31" s="71" t="s">
        <v>109</v>
      </c>
      <c r="C31" s="72" t="s">
        <v>105</v>
      </c>
      <c r="D31" s="73" t="s">
        <v>115</v>
      </c>
      <c r="E31" s="71" t="s">
        <v>110</v>
      </c>
      <c r="F31" s="102" t="s">
        <v>15</v>
      </c>
      <c r="G31" s="43">
        <f t="shared" ca="1" si="4"/>
        <v>44942</v>
      </c>
      <c r="H31" s="43" t="str">
        <f>TestReport!$G$3</f>
        <v>Nguyen Anh Vu</v>
      </c>
      <c r="I31" s="44">
        <v>2</v>
      </c>
    </row>
    <row r="32" spans="1:10" s="74" customFormat="1" ht="38.25">
      <c r="A32" s="43" t="str">
        <f t="shared" si="5"/>
        <v>[DrinkOrder Testing-17]</v>
      </c>
      <c r="B32" s="71" t="s">
        <v>111</v>
      </c>
      <c r="C32" s="72" t="s">
        <v>105</v>
      </c>
      <c r="D32" s="73" t="s">
        <v>113</v>
      </c>
      <c r="E32" s="71" t="s">
        <v>117</v>
      </c>
      <c r="F32" s="102" t="s">
        <v>15</v>
      </c>
      <c r="G32" s="43">
        <f t="shared" ca="1" si="4"/>
        <v>44942</v>
      </c>
      <c r="H32" s="43" t="str">
        <f>TestReport!$G$3</f>
        <v>Nguyen Anh Vu</v>
      </c>
      <c r="I32" s="44">
        <v>3</v>
      </c>
    </row>
    <row r="33" spans="1:10" s="74" customFormat="1" ht="38.25">
      <c r="A33" s="43" t="str">
        <f t="shared" si="5"/>
        <v>[DrinkOrder Testing-18]</v>
      </c>
      <c r="B33" s="71" t="s">
        <v>112</v>
      </c>
      <c r="C33" s="72" t="s">
        <v>105</v>
      </c>
      <c r="D33" s="73" t="s">
        <v>114</v>
      </c>
      <c r="E33" s="71" t="s">
        <v>116</v>
      </c>
      <c r="F33" s="102" t="s">
        <v>15</v>
      </c>
      <c r="G33" s="43">
        <f t="shared" ca="1" si="4"/>
        <v>44942</v>
      </c>
      <c r="H33" s="43" t="str">
        <f>TestReport!$G$3</f>
        <v>Nguyen Anh Vu</v>
      </c>
      <c r="I33" s="44">
        <v>4</v>
      </c>
    </row>
    <row r="34" spans="1:10" s="74" customFormat="1" ht="13.5">
      <c r="A34" s="43"/>
      <c r="B34" s="71"/>
      <c r="C34" s="72"/>
      <c r="D34" s="73"/>
      <c r="E34" s="71"/>
      <c r="F34" s="43"/>
      <c r="G34" s="43"/>
      <c r="H34" s="43"/>
      <c r="I34" s="44"/>
    </row>
    <row r="35" spans="1:10" s="27" customFormat="1" ht="12.75">
      <c r="A35" s="119"/>
      <c r="B35" s="119" t="s">
        <v>118</v>
      </c>
      <c r="C35" s="120"/>
      <c r="D35" s="119"/>
      <c r="E35" s="120"/>
      <c r="F35" s="121"/>
      <c r="G35" s="121"/>
      <c r="H35" s="121"/>
      <c r="I35" s="122"/>
      <c r="J35" s="38"/>
    </row>
    <row r="36" spans="1:10" s="74" customFormat="1" ht="25.5">
      <c r="A36" s="43" t="str">
        <f>IF(AND(E36=""),"","["&amp;TEXT($B$1,"##")&amp;"-"&amp;TEXT(ROW()-9- COUNTBLANK($E$8:$E$35) +1,"##")&amp;"]")</f>
        <v>[DrinkOrder Testing-19]</v>
      </c>
      <c r="B36" s="71" t="s">
        <v>119</v>
      </c>
      <c r="C36" s="72" t="str">
        <f>$C$26</f>
        <v>[DrinkOrder Testing-6]</v>
      </c>
      <c r="D36" s="73" t="s">
        <v>138</v>
      </c>
      <c r="E36" s="71" t="s">
        <v>120</v>
      </c>
      <c r="F36" s="43" t="s">
        <v>14</v>
      </c>
      <c r="G36" s="43">
        <f t="shared" ref="G36:G41" ca="1" si="6">TODAY()</f>
        <v>44942</v>
      </c>
      <c r="H36" s="43" t="str">
        <f>TestReport!$G$3</f>
        <v>Nguyen Anh Vu</v>
      </c>
      <c r="I36" s="44"/>
    </row>
    <row r="37" spans="1:10" s="74" customFormat="1" ht="25.5" customHeight="1">
      <c r="A37" s="43" t="str">
        <f t="shared" ref="A37:A41" si="7">IF(AND(E37=""),"","["&amp;TEXT($B$1,"##")&amp;"-"&amp;TEXT(ROW()-9- COUNTBLANK($E$8:$E$35) +1,"##")&amp;"]")</f>
        <v>[DrinkOrder Testing-20]</v>
      </c>
      <c r="B37" s="71" t="s">
        <v>131</v>
      </c>
      <c r="C37" s="72" t="s">
        <v>121</v>
      </c>
      <c r="D37" s="73" t="s">
        <v>122</v>
      </c>
      <c r="E37" s="71" t="s">
        <v>123</v>
      </c>
      <c r="F37" s="102" t="s">
        <v>15</v>
      </c>
      <c r="G37" s="43">
        <f t="shared" ca="1" si="6"/>
        <v>44942</v>
      </c>
      <c r="H37" s="43" t="str">
        <f>TestReport!$G$3</f>
        <v>Nguyen Anh Vu</v>
      </c>
      <c r="I37" s="44">
        <v>5</v>
      </c>
    </row>
    <row r="38" spans="1:10" s="74" customFormat="1" ht="25.5" customHeight="1">
      <c r="A38" s="43" t="str">
        <f t="shared" si="7"/>
        <v>[DrinkOrder Testing-21]</v>
      </c>
      <c r="B38" s="71" t="s">
        <v>124</v>
      </c>
      <c r="C38" s="72" t="s">
        <v>121</v>
      </c>
      <c r="D38" s="73" t="s">
        <v>128</v>
      </c>
      <c r="E38" s="71" t="s">
        <v>125</v>
      </c>
      <c r="F38" s="43" t="s">
        <v>14</v>
      </c>
      <c r="G38" s="43">
        <f t="shared" ca="1" si="6"/>
        <v>44942</v>
      </c>
      <c r="H38" s="43" t="str">
        <f>TestReport!$G$3</f>
        <v>Nguyen Anh Vu</v>
      </c>
      <c r="I38" s="44"/>
    </row>
    <row r="39" spans="1:10" s="74" customFormat="1" ht="25.5" customHeight="1">
      <c r="A39" s="43" t="str">
        <f t="shared" si="7"/>
        <v>[DrinkOrder Testing-22]</v>
      </c>
      <c r="B39" s="71" t="s">
        <v>126</v>
      </c>
      <c r="C39" s="72" t="s">
        <v>121</v>
      </c>
      <c r="D39" s="73" t="s">
        <v>127</v>
      </c>
      <c r="E39" s="71" t="s">
        <v>136</v>
      </c>
      <c r="F39" s="43" t="s">
        <v>14</v>
      </c>
      <c r="G39" s="43">
        <f t="shared" ca="1" si="6"/>
        <v>44942</v>
      </c>
      <c r="H39" s="43" t="str">
        <f>TestReport!$G$3</f>
        <v>Nguyen Anh Vu</v>
      </c>
      <c r="I39" s="44"/>
    </row>
    <row r="40" spans="1:10" s="74" customFormat="1" ht="51">
      <c r="A40" s="43" t="str">
        <f t="shared" si="7"/>
        <v>[DrinkOrder Testing-23]</v>
      </c>
      <c r="B40" s="71" t="s">
        <v>129</v>
      </c>
      <c r="C40" s="72" t="s">
        <v>121</v>
      </c>
      <c r="D40" s="73" t="s">
        <v>130</v>
      </c>
      <c r="E40" s="71" t="s">
        <v>135</v>
      </c>
      <c r="F40" s="43" t="s">
        <v>14</v>
      </c>
      <c r="G40" s="43">
        <f t="shared" ca="1" si="6"/>
        <v>44942</v>
      </c>
      <c r="H40" s="43" t="str">
        <f>TestReport!$G$3</f>
        <v>Nguyen Anh Vu</v>
      </c>
      <c r="I40" s="44"/>
    </row>
    <row r="41" spans="1:10" s="74" customFormat="1" ht="13.5">
      <c r="A41" s="43" t="str">
        <f t="shared" si="7"/>
        <v>[DrinkOrder Testing-24]</v>
      </c>
      <c r="B41" s="71" t="s">
        <v>133</v>
      </c>
      <c r="C41" s="72" t="s">
        <v>121</v>
      </c>
      <c r="D41" s="73" t="s">
        <v>134</v>
      </c>
      <c r="E41" s="71" t="s">
        <v>137</v>
      </c>
      <c r="F41" s="43" t="s">
        <v>14</v>
      </c>
      <c r="G41" s="43">
        <f t="shared" ca="1" si="6"/>
        <v>44942</v>
      </c>
      <c r="H41" s="43" t="str">
        <f>TestReport!$G$3</f>
        <v>Nguyen Anh Vu</v>
      </c>
      <c r="I41" s="44"/>
    </row>
    <row r="42" spans="1:10" s="74" customFormat="1" ht="13.5">
      <c r="A42" s="43"/>
      <c r="B42" s="71"/>
      <c r="C42" s="72"/>
      <c r="D42" s="73"/>
      <c r="E42" s="71"/>
      <c r="F42" s="43"/>
      <c r="G42" s="43"/>
      <c r="H42" s="43"/>
      <c r="I42" s="44"/>
    </row>
    <row r="43" spans="1:10" s="27" customFormat="1" ht="12.75">
      <c r="A43" s="119"/>
      <c r="B43" s="119" t="s">
        <v>132</v>
      </c>
      <c r="C43" s="120"/>
      <c r="D43" s="119"/>
      <c r="E43" s="120"/>
      <c r="F43" s="121"/>
      <c r="G43" s="121"/>
      <c r="H43" s="121"/>
      <c r="I43" s="122"/>
      <c r="J43" s="38"/>
    </row>
    <row r="44" spans="1:10" s="74" customFormat="1" ht="76.5">
      <c r="A44" s="43" t="str">
        <f>IF(AND(E44=""),"","["&amp;TEXT($B$1,"##")&amp;"-"&amp;TEXT(ROW()-9- COUNTBLANK($E$8:$E$43) +1,"##")&amp;"]")</f>
        <v>[DrinkOrder Testing-25]</v>
      </c>
      <c r="B44" s="71" t="s">
        <v>140</v>
      </c>
      <c r="C44" s="72" t="str">
        <f>$C$26</f>
        <v>[DrinkOrder Testing-6]</v>
      </c>
      <c r="D44" s="73" t="s">
        <v>139</v>
      </c>
      <c r="E44" s="71" t="s">
        <v>144</v>
      </c>
      <c r="F44" s="102" t="s">
        <v>15</v>
      </c>
      <c r="G44" s="43">
        <f t="shared" ref="G44:G46" ca="1" si="8">TODAY()</f>
        <v>44942</v>
      </c>
      <c r="H44" s="43" t="str">
        <f>TestReport!$G$3</f>
        <v>Nguyen Anh Vu</v>
      </c>
      <c r="I44" s="44">
        <v>6</v>
      </c>
    </row>
    <row r="45" spans="1:10" s="74" customFormat="1" ht="38.25">
      <c r="A45" s="43" t="str">
        <f t="shared" ref="A45:A46" si="9">IF(AND(E45=""),"","["&amp;TEXT($B$1,"##")&amp;"-"&amp;TEXT(ROW()-9- COUNTBLANK($E$8:$E$43) +1,"##")&amp;"]")</f>
        <v>[DrinkOrder Testing-26]</v>
      </c>
      <c r="B45" s="71" t="s">
        <v>145</v>
      </c>
      <c r="C45" s="72" t="s">
        <v>142</v>
      </c>
      <c r="D45" s="73" t="s">
        <v>143</v>
      </c>
      <c r="E45" s="71" t="s">
        <v>146</v>
      </c>
      <c r="F45" s="43" t="s">
        <v>14</v>
      </c>
      <c r="G45" s="43">
        <f t="shared" ca="1" si="8"/>
        <v>44942</v>
      </c>
      <c r="H45" s="43" t="str">
        <f>TestReport!$G$3</f>
        <v>Nguyen Anh Vu</v>
      </c>
      <c r="I45" s="44"/>
    </row>
    <row r="46" spans="1:10" s="45" customFormat="1" ht="38.25">
      <c r="A46" s="43" t="str">
        <f t="shared" si="9"/>
        <v>[DrinkOrder Testing-27]</v>
      </c>
      <c r="B46" s="71" t="s">
        <v>147</v>
      </c>
      <c r="C46" s="72" t="str">
        <f>C45</f>
        <v>[DrinkOrder Testing-26]</v>
      </c>
      <c r="D46" s="73" t="s">
        <v>148</v>
      </c>
      <c r="E46" s="71" t="s">
        <v>149</v>
      </c>
      <c r="F46" s="46" t="s">
        <v>17</v>
      </c>
      <c r="G46" s="43">
        <f t="shared" ca="1" si="8"/>
        <v>44942</v>
      </c>
      <c r="H46" s="43" t="str">
        <f>TestReport!$G$3</f>
        <v>Nguyen Anh Vu</v>
      </c>
      <c r="I46" s="47" t="s">
        <v>150</v>
      </c>
    </row>
    <row r="47" spans="1:10" s="45" customFormat="1" ht="13.5">
      <c r="A47" s="43"/>
      <c r="B47" s="71"/>
      <c r="C47" s="72"/>
      <c r="D47" s="73"/>
      <c r="E47" s="71"/>
      <c r="F47" s="46"/>
      <c r="G47" s="43"/>
      <c r="H47" s="43"/>
      <c r="I47" s="47"/>
    </row>
    <row r="48" spans="1:10" s="27" customFormat="1" ht="12.75">
      <c r="A48" s="119"/>
      <c r="B48" s="119" t="s">
        <v>151</v>
      </c>
      <c r="C48" s="120"/>
      <c r="D48" s="119"/>
      <c r="E48" s="120"/>
      <c r="F48" s="121"/>
      <c r="G48" s="121"/>
      <c r="H48" s="121"/>
      <c r="I48" s="122"/>
      <c r="J48" s="38"/>
    </row>
    <row r="49" spans="1:10" s="74" customFormat="1" ht="76.5">
      <c r="A49" s="43" t="str">
        <f>IF(AND(E49=""),"","["&amp;TEXT($B$1,"##")&amp;"-"&amp;TEXT(ROW()-9- COUNTBLANK($E$8:$E$48) +1,"##")&amp;"]")</f>
        <v>[DrinkOrder Testing-28]</v>
      </c>
      <c r="B49" s="71" t="s">
        <v>155</v>
      </c>
      <c r="C49" s="72" t="s">
        <v>152</v>
      </c>
      <c r="D49" s="73" t="s">
        <v>154</v>
      </c>
      <c r="E49" s="71" t="s">
        <v>156</v>
      </c>
      <c r="F49" s="43" t="s">
        <v>17</v>
      </c>
      <c r="G49" s="43">
        <f t="shared" ref="G49" ca="1" si="10">TODAY()</f>
        <v>44942</v>
      </c>
      <c r="H49" s="43" t="str">
        <f>TestReport!$G$3</f>
        <v>Nguyen Anh Vu</v>
      </c>
      <c r="I49" s="47" t="s">
        <v>150</v>
      </c>
    </row>
    <row r="50" spans="1:10" s="74" customFormat="1" ht="11.25" customHeight="1">
      <c r="A50" s="43"/>
      <c r="B50" s="71"/>
      <c r="C50" s="72"/>
      <c r="D50" s="73"/>
      <c r="E50" s="71"/>
      <c r="F50" s="43"/>
      <c r="G50" s="43"/>
      <c r="H50" s="43"/>
      <c r="I50" s="44"/>
    </row>
    <row r="51" spans="1:10" s="27" customFormat="1" ht="12.75">
      <c r="A51" s="119"/>
      <c r="B51" s="119" t="s">
        <v>153</v>
      </c>
      <c r="C51" s="120"/>
      <c r="D51" s="119"/>
      <c r="E51" s="120"/>
      <c r="F51" s="121"/>
      <c r="G51" s="121"/>
      <c r="H51" s="121"/>
      <c r="I51" s="122"/>
      <c r="J51" s="38"/>
    </row>
    <row r="52" spans="1:10" s="74" customFormat="1" ht="135" customHeight="1">
      <c r="A52" s="43" t="str">
        <f>IF(AND(E52=""),"","["&amp;TEXT($B$1,"##")&amp;"-"&amp;TEXT(ROW()-9- COUNTBLANK($E$8:$E$51) +1,"##")&amp;"]")</f>
        <v>[DrinkOrder Testing-29]</v>
      </c>
      <c r="B52" s="71" t="s">
        <v>157</v>
      </c>
      <c r="C52" s="72" t="s">
        <v>158</v>
      </c>
      <c r="D52" s="73" t="s">
        <v>159</v>
      </c>
      <c r="E52" s="71" t="s">
        <v>160</v>
      </c>
      <c r="F52" s="43" t="s">
        <v>17</v>
      </c>
      <c r="G52" s="43">
        <f t="shared" ref="G52" ca="1" si="11">TODAY()</f>
        <v>44942</v>
      </c>
      <c r="H52" s="43" t="str">
        <f>TestReport!$G$3</f>
        <v>Nguyen Anh Vu</v>
      </c>
      <c r="I52" s="47" t="s">
        <v>150</v>
      </c>
    </row>
    <row r="53" spans="1:10" s="45" customFormat="1" ht="13.5">
      <c r="A53" s="43"/>
      <c r="B53" s="71"/>
      <c r="C53" s="72"/>
      <c r="D53" s="73"/>
      <c r="E53" s="71"/>
      <c r="F53" s="46"/>
      <c r="G53" s="43"/>
      <c r="H53" s="43"/>
      <c r="I53" s="47"/>
    </row>
    <row r="54" spans="1:10" s="27" customFormat="1" ht="12.75">
      <c r="A54" s="119"/>
      <c r="B54" s="119" t="s">
        <v>162</v>
      </c>
      <c r="C54" s="120"/>
      <c r="D54" s="119"/>
      <c r="E54" s="120"/>
      <c r="F54" s="121"/>
      <c r="G54" s="121"/>
      <c r="H54" s="121"/>
      <c r="I54" s="122"/>
      <c r="J54" s="38"/>
    </row>
    <row r="55" spans="1:10" s="74" customFormat="1" ht="63.75">
      <c r="A55" s="43" t="str">
        <f>IF(AND(E55=""),"","["&amp;TEXT($B$1,"##")&amp;"-"&amp;TEXT(ROW()-9- COUNTBLANK($E$8:$E$54) +1,"##")&amp;"]")</f>
        <v>[DrinkOrder Testing-30]</v>
      </c>
      <c r="B55" s="71" t="s">
        <v>163</v>
      </c>
      <c r="C55" s="72" t="s">
        <v>161</v>
      </c>
      <c r="D55" s="73" t="s">
        <v>166</v>
      </c>
      <c r="E55" s="71" t="s">
        <v>164</v>
      </c>
      <c r="F55" s="43" t="s">
        <v>17</v>
      </c>
      <c r="G55" s="43">
        <f t="shared" ref="G55:G56" ca="1" si="12">TODAY()</f>
        <v>44942</v>
      </c>
      <c r="H55" s="43" t="str">
        <f>TestReport!$G$3</f>
        <v>Nguyen Anh Vu</v>
      </c>
      <c r="I55" s="47" t="s">
        <v>150</v>
      </c>
    </row>
    <row r="56" spans="1:10" s="74" customFormat="1" ht="63.75">
      <c r="A56" s="43" t="str">
        <f>IF(AND(E56=""),"","["&amp;TEXT($B$1,"##")&amp;"-"&amp;TEXT(ROW()-9- COUNTBLANK($E$8:$E$54) +1,"##")&amp;"]")</f>
        <v>[DrinkOrder Testing-31]</v>
      </c>
      <c r="B56" s="71" t="s">
        <v>165</v>
      </c>
      <c r="C56" s="72" t="s">
        <v>161</v>
      </c>
      <c r="D56" s="73" t="s">
        <v>167</v>
      </c>
      <c r="E56" s="71" t="s">
        <v>168</v>
      </c>
      <c r="F56" s="43" t="s">
        <v>17</v>
      </c>
      <c r="G56" s="43">
        <f t="shared" ca="1" si="12"/>
        <v>44942</v>
      </c>
      <c r="H56" s="43" t="str">
        <f>TestReport!$G$3</f>
        <v>Nguyen Anh Vu</v>
      </c>
      <c r="I56" s="47" t="s">
        <v>150</v>
      </c>
    </row>
    <row r="57" spans="1:10" s="27" customFormat="1" ht="12.75">
      <c r="A57" s="119"/>
      <c r="B57" s="119" t="s">
        <v>170</v>
      </c>
      <c r="C57" s="120"/>
      <c r="D57" s="119"/>
      <c r="E57" s="120"/>
      <c r="F57" s="121"/>
      <c r="G57" s="121"/>
      <c r="H57" s="121"/>
      <c r="I57" s="122"/>
      <c r="J57" s="38"/>
    </row>
    <row r="58" spans="1:10" s="74" customFormat="1" ht="13.5">
      <c r="A58" s="43" t="str">
        <f>IF(AND(E58=""),"","["&amp;TEXT($B$1,"##")&amp;"-"&amp;TEXT(ROW()-9- COUNTBLANK($E$8:$E$57) +1,"##")&amp;"]")</f>
        <v>[DrinkOrder Testing-32]</v>
      </c>
      <c r="B58" s="71" t="s">
        <v>171</v>
      </c>
      <c r="C58" s="72" t="s">
        <v>161</v>
      </c>
      <c r="D58" s="73" t="s">
        <v>172</v>
      </c>
      <c r="E58" s="71" t="s">
        <v>173</v>
      </c>
      <c r="F58" s="43" t="s">
        <v>14</v>
      </c>
      <c r="G58" s="43">
        <f t="shared" ref="G58:G60" ca="1" si="13">TODAY()</f>
        <v>44942</v>
      </c>
      <c r="H58" s="43" t="str">
        <f>TestReport!$G$3</f>
        <v>Nguyen Anh Vu</v>
      </c>
      <c r="I58" s="47"/>
    </row>
    <row r="59" spans="1:10" s="74" customFormat="1" ht="25.5">
      <c r="A59" s="43" t="str">
        <f>IF(AND(E59=""),"","["&amp;TEXT($B$1,"##")&amp;"-"&amp;TEXT(ROW()-9- COUNTBLANK($E$8:$E$57) +1,"##")&amp;"]")</f>
        <v>[DrinkOrder Testing-33]</v>
      </c>
      <c r="B59" s="71" t="s">
        <v>174</v>
      </c>
      <c r="C59" s="72" t="s">
        <v>161</v>
      </c>
      <c r="D59" s="73" t="s">
        <v>172</v>
      </c>
      <c r="E59" s="71" t="s">
        <v>173</v>
      </c>
      <c r="F59" s="102" t="s">
        <v>15</v>
      </c>
      <c r="G59" s="43">
        <f t="shared" ca="1" si="13"/>
        <v>44942</v>
      </c>
      <c r="H59" s="43" t="str">
        <f>TestReport!$G$3</f>
        <v>Nguyen Anh Vu</v>
      </c>
      <c r="I59" s="47">
        <v>7</v>
      </c>
    </row>
    <row r="60" spans="1:10" s="74" customFormat="1" ht="213.75" customHeight="1">
      <c r="A60" s="43" t="str">
        <f>IF(AND(E60=""),"","["&amp;TEXT($B$1,"##")&amp;"-"&amp;TEXT(ROW()-9- COUNTBLANK($E$8:$E$57) +1,"##")&amp;"]")</f>
        <v>[DrinkOrder Testing-34]</v>
      </c>
      <c r="B60" s="71" t="s">
        <v>175</v>
      </c>
      <c r="C60" s="72" t="s">
        <v>161</v>
      </c>
      <c r="D60" s="73" t="s">
        <v>172</v>
      </c>
      <c r="E60" s="71" t="s">
        <v>173</v>
      </c>
      <c r="F60" s="43" t="s">
        <v>14</v>
      </c>
      <c r="G60" s="43">
        <f t="shared" ca="1" si="13"/>
        <v>44942</v>
      </c>
      <c r="H60" s="43" t="str">
        <f>TestReport!$G$3</f>
        <v>Nguyen Anh Vu</v>
      </c>
      <c r="I60" s="47" t="s">
        <v>150</v>
      </c>
    </row>
    <row r="61" spans="1:10" s="45" customFormat="1" ht="13.5">
      <c r="A61" s="76"/>
      <c r="B61" s="71"/>
      <c r="C61" s="72"/>
      <c r="D61" s="73"/>
      <c r="E61" s="71"/>
      <c r="F61" s="46"/>
      <c r="G61" s="43"/>
      <c r="H61" s="43"/>
      <c r="I61" s="47"/>
    </row>
  </sheetData>
  <autoFilter ref="A8:I34"/>
  <mergeCells count="3">
    <mergeCell ref="B1:E1"/>
    <mergeCell ref="B2:E2"/>
    <mergeCell ref="B3:E3"/>
  </mergeCells>
  <phoneticPr fontId="33"/>
  <dataValidations count="2">
    <dataValidation type="list" allowBlank="1" showErrorMessage="1" sqref="F26:F27 F10:F16 F18:F24 F29:F34 F36:F42 F44:F47 F49:F50 F52:F53 F55:F56 F58:F61">
      <formula1>"Pass,Fail,N/A,Untested"</formula1>
    </dataValidation>
    <dataValidation type="list" allowBlank="1" showErrorMessage="1" sqref="F1:H2">
      <formula1>$J$1:$J$5</formula1>
      <formula2>0</formula2>
    </dataValidation>
  </dataValidations>
  <pageMargins left="0.7" right="0.7" top="0.75" bottom="0.75" header="0.3" footer="0.3"/>
  <pageSetup scale="2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J22"/>
  <sheetViews>
    <sheetView view="pageBreakPreview" topLeftCell="B1" zoomScaleNormal="100" zoomScaleSheetLayoutView="100" workbookViewId="0">
      <selection activeCell="E17" sqref="E17"/>
    </sheetView>
  </sheetViews>
  <sheetFormatPr defaultRowHeight="14.25"/>
  <cols>
    <col min="1" max="1" width="21.5" customWidth="1"/>
    <col min="2" max="2" width="29.875" style="21" customWidth="1"/>
    <col min="3" max="3" width="23.75" style="22" customWidth="1"/>
    <col min="4" max="4" width="42.5" customWidth="1"/>
    <col min="5" max="5" width="57.5" style="23" customWidth="1"/>
    <col min="6" max="6" width="13.625" style="39" customWidth="1"/>
    <col min="7" max="8" width="17.125" style="40" customWidth="1"/>
    <col min="9" max="9" width="17.875" style="41" customWidth="1"/>
    <col min="10" max="10" width="66.5" bestFit="1" customWidth="1"/>
  </cols>
  <sheetData>
    <row r="1" spans="1:10" s="27" customFormat="1" ht="12.75">
      <c r="A1" s="24" t="s">
        <v>46</v>
      </c>
      <c r="B1" s="184" t="s">
        <v>47</v>
      </c>
      <c r="C1" s="185"/>
      <c r="D1" s="185"/>
      <c r="E1" s="186"/>
      <c r="F1" s="25"/>
      <c r="G1" s="26"/>
      <c r="H1" s="26"/>
      <c r="I1" s="42"/>
    </row>
    <row r="2" spans="1:10" s="27" customFormat="1" ht="12.75">
      <c r="A2" s="28" t="s">
        <v>12</v>
      </c>
      <c r="B2" s="187" t="s">
        <v>35</v>
      </c>
      <c r="C2" s="188"/>
      <c r="D2" s="188"/>
      <c r="E2" s="189"/>
      <c r="F2" s="29"/>
      <c r="G2" s="30"/>
      <c r="H2" s="30"/>
      <c r="I2" s="42"/>
    </row>
    <row r="3" spans="1:10" s="27" customFormat="1" ht="12.75">
      <c r="A3" s="24" t="s">
        <v>13</v>
      </c>
      <c r="B3" s="190"/>
      <c r="C3" s="191"/>
      <c r="D3" s="191"/>
      <c r="E3" s="192"/>
      <c r="F3" s="29"/>
      <c r="G3" s="30"/>
      <c r="H3" s="30"/>
      <c r="I3" s="42"/>
      <c r="J3" s="31"/>
    </row>
    <row r="4" spans="1:10" s="27" customFormat="1" ht="12.75">
      <c r="A4" s="104" t="s">
        <v>14</v>
      </c>
      <c r="B4" s="105" t="s">
        <v>15</v>
      </c>
      <c r="C4" s="105" t="s">
        <v>43</v>
      </c>
      <c r="D4" s="106" t="s">
        <v>17</v>
      </c>
      <c r="E4" s="107" t="s">
        <v>18</v>
      </c>
      <c r="F4" s="32"/>
      <c r="G4" s="32"/>
      <c r="H4" s="48"/>
    </row>
    <row r="5" spans="1:10" s="27" customFormat="1" ht="12.75">
      <c r="A5" s="108">
        <f>COUNTIF(F:F,"Pass")</f>
        <v>8</v>
      </c>
      <c r="B5" s="109">
        <f>COUNTIF(F:F,"Fail")</f>
        <v>1</v>
      </c>
      <c r="C5" s="109">
        <f>COUNTIF(F:F,"Untested")</f>
        <v>2</v>
      </c>
      <c r="D5" s="110">
        <f>COUNTIF(F:F,"N/A")</f>
        <v>1</v>
      </c>
      <c r="E5" s="111">
        <f>COUNTA(A9:A403)</f>
        <v>9</v>
      </c>
      <c r="F5" s="32"/>
      <c r="G5" s="32"/>
      <c r="H5" s="48"/>
    </row>
    <row r="6" spans="1:10" s="27" customFormat="1" ht="12.75">
      <c r="A6" s="112" t="s">
        <v>33</v>
      </c>
      <c r="B6" s="113" t="s">
        <v>33</v>
      </c>
      <c r="C6" s="113" t="s">
        <v>33</v>
      </c>
      <c r="D6" s="114" t="s">
        <v>33</v>
      </c>
      <c r="E6" s="115"/>
      <c r="F6" s="32"/>
      <c r="G6" s="32"/>
      <c r="H6" s="48"/>
    </row>
    <row r="7" spans="1:10" s="27" customFormat="1" ht="13.5" thickBot="1">
      <c r="A7" s="103"/>
      <c r="B7" s="33"/>
      <c r="C7" s="34"/>
      <c r="D7" s="35"/>
      <c r="E7" s="70"/>
      <c r="F7" s="36"/>
      <c r="G7" s="36"/>
      <c r="H7" s="49"/>
    </row>
    <row r="8" spans="1:10" s="27" customFormat="1" ht="12.75">
      <c r="A8" s="116" t="s">
        <v>19</v>
      </c>
      <c r="B8" s="116" t="s">
        <v>20</v>
      </c>
      <c r="C8" s="116" t="s">
        <v>21</v>
      </c>
      <c r="D8" s="116" t="s">
        <v>22</v>
      </c>
      <c r="E8" s="116" t="s">
        <v>23</v>
      </c>
      <c r="F8" s="117" t="s">
        <v>26</v>
      </c>
      <c r="G8" s="117" t="s">
        <v>24</v>
      </c>
      <c r="H8" s="117" t="s">
        <v>13</v>
      </c>
      <c r="I8" s="118" t="s">
        <v>25</v>
      </c>
      <c r="J8" s="37"/>
    </row>
    <row r="9" spans="1:10" s="27" customFormat="1" ht="12.75">
      <c r="A9" s="119"/>
      <c r="B9" s="119" t="s">
        <v>48</v>
      </c>
      <c r="C9" s="120"/>
      <c r="D9" s="119"/>
      <c r="E9" s="120"/>
      <c r="F9" s="121"/>
      <c r="G9" s="121"/>
      <c r="H9" s="121"/>
      <c r="I9" s="122"/>
      <c r="J9" s="38"/>
    </row>
    <row r="10" spans="1:10" s="74" customFormat="1" ht="13.5">
      <c r="A10" s="102" t="str">
        <f>IF(AND(E10=""),"","["&amp;TEXT($B$1,"##")&amp;"-"&amp;TEXT(ROW()-9- COUNTBLANK($E$8:E9) +1,"##")&amp;"]")</f>
        <v/>
      </c>
      <c r="B10" s="71"/>
      <c r="C10" s="72"/>
      <c r="D10" s="73"/>
      <c r="E10" s="101"/>
      <c r="F10" s="43" t="s">
        <v>14</v>
      </c>
      <c r="G10" s="102"/>
      <c r="H10" s="43">
        <f>B3</f>
        <v>0</v>
      </c>
      <c r="I10" s="44"/>
    </row>
    <row r="11" spans="1:10" s="74" customFormat="1" ht="13.5">
      <c r="A11" s="43" t="str">
        <f>IF(AND(E11=""),"","["&amp;TEXT($B$1,"##")&amp;"-"&amp;TEXT(ROW()-9- COUNTBLANK($E$8:E10) +1,"##")&amp;"]")</f>
        <v/>
      </c>
      <c r="B11" s="71"/>
      <c r="C11" s="72"/>
      <c r="D11" s="73"/>
      <c r="E11" s="71"/>
      <c r="F11" s="43" t="s">
        <v>15</v>
      </c>
      <c r="G11" s="43"/>
      <c r="H11" s="43"/>
      <c r="I11" s="44"/>
    </row>
    <row r="12" spans="1:10" s="74" customFormat="1" ht="13.5">
      <c r="A12" s="43" t="str">
        <f>IF(AND(E12=""),"","["&amp;TEXT($B$1,"##")&amp;"-"&amp;TEXT(ROW()-9- COUNTBLANK($E$8:E11) +1,"##")&amp;"]")</f>
        <v/>
      </c>
      <c r="B12" s="71"/>
      <c r="C12" s="72"/>
      <c r="D12" s="73"/>
      <c r="E12" s="71"/>
      <c r="F12" s="43" t="s">
        <v>17</v>
      </c>
      <c r="G12" s="43"/>
      <c r="H12" s="43"/>
      <c r="I12" s="44"/>
    </row>
    <row r="13" spans="1:10" s="74" customFormat="1" ht="13.5">
      <c r="A13" s="43" t="str">
        <f>IF(AND(E13=""),"","["&amp;TEXT($B$1,"##")&amp;"-"&amp;TEXT(ROW()-9- COUNTBLANK($E$8:E12) +1,"##")&amp;"]")</f>
        <v/>
      </c>
      <c r="B13" s="71"/>
      <c r="C13" s="72"/>
      <c r="D13" s="73"/>
      <c r="E13" s="71"/>
      <c r="F13" s="43" t="s">
        <v>14</v>
      </c>
      <c r="G13" s="43"/>
      <c r="H13" s="43"/>
      <c r="I13" s="44"/>
    </row>
    <row r="14" spans="1:10" s="74" customFormat="1" ht="13.5">
      <c r="A14" s="43" t="str">
        <f>IF(AND(E14=""),"","["&amp;TEXT($B$1,"##")&amp;"-"&amp;TEXT(ROW()-9- COUNTBLANK($E$8:E13) +1,"##")&amp;"]")</f>
        <v/>
      </c>
      <c r="B14" s="71"/>
      <c r="C14" s="75"/>
      <c r="D14" s="73"/>
      <c r="E14" s="71"/>
      <c r="F14" s="43" t="s">
        <v>14</v>
      </c>
      <c r="G14" s="76"/>
      <c r="H14" s="76"/>
      <c r="I14" s="77"/>
    </row>
    <row r="15" spans="1:10" s="27" customFormat="1" ht="12.75">
      <c r="A15" s="119"/>
      <c r="B15" s="119" t="s">
        <v>49</v>
      </c>
      <c r="C15" s="120"/>
      <c r="D15" s="119"/>
      <c r="E15" s="120"/>
      <c r="F15" s="121"/>
      <c r="G15" s="121"/>
      <c r="H15" s="121"/>
      <c r="I15" s="122"/>
      <c r="J15" s="38"/>
    </row>
    <row r="16" spans="1:10" s="74" customFormat="1" ht="13.5">
      <c r="A16" s="43"/>
      <c r="B16" s="71"/>
      <c r="C16" s="72"/>
      <c r="D16" s="73"/>
      <c r="E16" s="71"/>
      <c r="F16" s="43" t="s">
        <v>14</v>
      </c>
      <c r="G16" s="43"/>
      <c r="H16" s="43"/>
      <c r="I16" s="44"/>
    </row>
    <row r="17" spans="1:9" s="74" customFormat="1" ht="13.5">
      <c r="A17" s="43"/>
      <c r="B17" s="71"/>
      <c r="C17" s="72"/>
      <c r="D17" s="73"/>
      <c r="E17" s="71"/>
      <c r="F17" s="43" t="s">
        <v>14</v>
      </c>
      <c r="G17" s="43"/>
      <c r="H17" s="43"/>
      <c r="I17" s="44"/>
    </row>
    <row r="18" spans="1:9" s="74" customFormat="1" ht="13.5">
      <c r="A18" s="43"/>
      <c r="B18" s="71"/>
      <c r="C18" s="72"/>
      <c r="D18" s="73"/>
      <c r="E18" s="71"/>
      <c r="F18" s="43" t="s">
        <v>14</v>
      </c>
      <c r="G18" s="43"/>
      <c r="H18" s="43"/>
      <c r="I18" s="44"/>
    </row>
    <row r="19" spans="1:9" s="74" customFormat="1" ht="13.5">
      <c r="A19" s="43" t="str">
        <f>IF(AND(E19=""),"","["&amp;TEXT($B$1,"##")&amp;"-"&amp;TEXT(ROW()-9- COUNTBLANK($E$8:E16) +1,"##")&amp;"]")</f>
        <v/>
      </c>
      <c r="B19" s="71"/>
      <c r="C19" s="72"/>
      <c r="D19" s="73"/>
      <c r="E19" s="71"/>
      <c r="F19" s="43" t="s">
        <v>14</v>
      </c>
      <c r="G19" s="43"/>
      <c r="H19" s="43"/>
      <c r="I19" s="44"/>
    </row>
    <row r="20" spans="1:9" s="74" customFormat="1" ht="13.5">
      <c r="A20" s="43" t="str">
        <f>IF(AND(E20=""),"","["&amp;TEXT($B$1,"##")&amp;"-"&amp;TEXT(ROW()-9- COUNTBLANK($E$8:E17) +1,"##")&amp;"]")</f>
        <v/>
      </c>
      <c r="B20" s="71"/>
      <c r="C20" s="72"/>
      <c r="D20" s="73"/>
      <c r="E20" s="71"/>
      <c r="F20" s="43" t="s">
        <v>14</v>
      </c>
      <c r="G20" s="43"/>
      <c r="H20" s="43"/>
      <c r="I20" s="44"/>
    </row>
    <row r="21" spans="1:9" s="45" customFormat="1" ht="13.5">
      <c r="A21" s="76" t="str">
        <f>IF(AND(E21=""),"","["&amp;TEXT($B$1,"##")&amp;"-"&amp;TEXT(ROW()-9- COUNTBLANK($E$8:E20) +1,"##")&amp;"]")</f>
        <v/>
      </c>
      <c r="B21" s="71"/>
      <c r="C21" s="72"/>
      <c r="D21" s="73"/>
      <c r="E21" s="71"/>
      <c r="F21" s="46" t="s">
        <v>16</v>
      </c>
      <c r="G21" s="43"/>
      <c r="H21" s="43"/>
      <c r="I21" s="47"/>
    </row>
    <row r="22" spans="1:9" s="45" customFormat="1" ht="13.5">
      <c r="A22" s="76" t="str">
        <f>IF(AND(E22=""),"","["&amp;TEXT($B$1,"##")&amp;"-"&amp;TEXT(ROW()-9- COUNTBLANK($E$8:E20) +1,"##")&amp;"]")</f>
        <v/>
      </c>
      <c r="B22" s="71"/>
      <c r="C22" s="72"/>
      <c r="D22" s="73"/>
      <c r="E22" s="71"/>
      <c r="F22" s="46" t="s">
        <v>16</v>
      </c>
      <c r="G22" s="43"/>
      <c r="H22" s="43"/>
      <c r="I22" s="47"/>
    </row>
  </sheetData>
  <autoFilter ref="A8:I19"/>
  <mergeCells count="3">
    <mergeCell ref="B1:E1"/>
    <mergeCell ref="B2:E2"/>
    <mergeCell ref="B3:E3"/>
  </mergeCells>
  <phoneticPr fontId="33"/>
  <dataValidations count="2">
    <dataValidation type="list" allowBlank="1" showErrorMessage="1" sqref="F1:H2">
      <formula1>$J$1:$J$5</formula1>
      <formula2>0</formula2>
    </dataValidation>
    <dataValidation type="list" allowBlank="1" showErrorMessage="1" sqref="F10:F14 F16:F22">
      <formula1>"Pass,Fail,N/A,Untested"</formula1>
    </dataValidation>
  </dataValidations>
  <pageMargins left="0.7" right="0.7" top="0.75" bottom="0.75" header="0.3" footer="0.3"/>
  <pageSetup scale="2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0"/>
  <sheetViews>
    <sheetView zoomScaleNormal="100" zoomScaleSheetLayoutView="80" workbookViewId="0">
      <selection activeCell="B24" sqref="B24"/>
    </sheetView>
  </sheetViews>
  <sheetFormatPr defaultColWidth="34.25" defaultRowHeight="13.5"/>
  <cols>
    <col min="1" max="1" width="8.25" style="123" customWidth="1"/>
    <col min="2" max="2" width="36.125" style="123" customWidth="1"/>
    <col min="3" max="3" width="19.5" style="123" customWidth="1"/>
    <col min="4" max="4" width="20.125" style="123" customWidth="1"/>
    <col min="5" max="7" width="17.25" style="123" customWidth="1"/>
    <col min="8" max="8" width="13.125" style="123" customWidth="1"/>
    <col min="9" max="9" width="14.5" style="123" customWidth="1"/>
    <col min="10" max="10" width="11.5" style="123" customWidth="1"/>
    <col min="11" max="11" width="14.875" style="123" customWidth="1"/>
    <col min="12" max="16384" width="34.25" style="123"/>
  </cols>
  <sheetData>
    <row r="1" spans="1:11">
      <c r="B1" s="124"/>
      <c r="C1" s="125"/>
      <c r="E1" s="126"/>
      <c r="F1" s="127"/>
      <c r="G1" s="128"/>
      <c r="H1" s="128"/>
      <c r="I1" s="129"/>
    </row>
    <row r="2" spans="1:11" s="133" customFormat="1" ht="13.15" customHeight="1">
      <c r="A2" s="161" t="s">
        <v>11</v>
      </c>
      <c r="B2" s="159"/>
      <c r="C2" s="131"/>
      <c r="D2" s="131"/>
      <c r="E2" s="132"/>
    </row>
    <row r="3" spans="1:11" s="133" customFormat="1" ht="13.15" customHeight="1">
      <c r="A3" s="160" t="s">
        <v>12</v>
      </c>
      <c r="B3" s="134"/>
      <c r="C3" s="135"/>
      <c r="D3" s="135"/>
      <c r="E3" s="136"/>
    </row>
    <row r="4" spans="1:11" s="133" customFormat="1" ht="12">
      <c r="A4" s="130" t="s">
        <v>13</v>
      </c>
      <c r="B4" s="137"/>
      <c r="C4" s="138"/>
      <c r="D4" s="138"/>
      <c r="E4" s="139"/>
      <c r="J4" s="140"/>
    </row>
    <row r="5" spans="1:11" s="133" customFormat="1" ht="24">
      <c r="A5" s="141" t="s">
        <v>14</v>
      </c>
      <c r="B5" s="142" t="s">
        <v>15</v>
      </c>
      <c r="C5" s="142" t="s">
        <v>16</v>
      </c>
      <c r="D5" s="143" t="s">
        <v>17</v>
      </c>
      <c r="E5" s="144" t="s">
        <v>18</v>
      </c>
    </row>
    <row r="6" spans="1:11" s="133" customFormat="1" ht="12.75" thickBot="1">
      <c r="A6" s="145" t="s">
        <v>33</v>
      </c>
      <c r="B6" s="145" t="s">
        <v>33</v>
      </c>
      <c r="C6" s="145" t="s">
        <v>33</v>
      </c>
      <c r="D6" s="145" t="s">
        <v>33</v>
      </c>
      <c r="E6" s="145" t="s">
        <v>33</v>
      </c>
    </row>
    <row r="7" spans="1:11" s="133" customFormat="1" ht="12">
      <c r="B7" s="146"/>
      <c r="C7" s="147"/>
      <c r="D7" s="146"/>
      <c r="E7" s="148"/>
      <c r="F7" s="147"/>
      <c r="G7" s="147"/>
      <c r="H7" s="149"/>
    </row>
    <row r="8" spans="1:11" ht="28.9" customHeight="1">
      <c r="A8" s="156" t="s">
        <v>29</v>
      </c>
      <c r="B8" s="156" t="s">
        <v>36</v>
      </c>
      <c r="C8" s="157" t="s">
        <v>51</v>
      </c>
      <c r="D8" s="157" t="s">
        <v>52</v>
      </c>
      <c r="E8" s="157" t="s">
        <v>53</v>
      </c>
      <c r="F8" s="157" t="s">
        <v>54</v>
      </c>
      <c r="G8" s="157" t="s">
        <v>37</v>
      </c>
      <c r="H8" s="158" t="s">
        <v>26</v>
      </c>
      <c r="I8" s="158" t="s">
        <v>24</v>
      </c>
      <c r="J8" s="158" t="s">
        <v>13</v>
      </c>
      <c r="K8" s="158" t="s">
        <v>25</v>
      </c>
    </row>
    <row r="9" spans="1:11">
      <c r="A9" s="151" t="s">
        <v>50</v>
      </c>
      <c r="B9" s="151"/>
      <c r="C9" s="152"/>
      <c r="D9" s="152"/>
      <c r="E9" s="152"/>
      <c r="F9" s="152"/>
      <c r="G9" s="152"/>
      <c r="H9" s="153"/>
      <c r="I9" s="154"/>
      <c r="J9" s="154"/>
      <c r="K9" s="154"/>
    </row>
    <row r="10" spans="1:11">
      <c r="A10" s="150">
        <v>1</v>
      </c>
      <c r="B10" s="79"/>
      <c r="C10" s="78" t="s">
        <v>40</v>
      </c>
      <c r="D10" s="78" t="s">
        <v>41</v>
      </c>
      <c r="E10" s="78" t="s">
        <v>40</v>
      </c>
      <c r="F10" s="78" t="s">
        <v>41</v>
      </c>
      <c r="G10" s="78" t="s">
        <v>40</v>
      </c>
      <c r="H10" s="150"/>
      <c r="I10" s="150"/>
      <c r="J10" s="150"/>
      <c r="K10" s="150"/>
    </row>
    <row r="11" spans="1:11">
      <c r="A11" s="150">
        <v>2</v>
      </c>
      <c r="B11" s="79"/>
      <c r="C11" s="78" t="s">
        <v>40</v>
      </c>
      <c r="D11" s="78" t="s">
        <v>41</v>
      </c>
      <c r="E11" s="78" t="s">
        <v>40</v>
      </c>
      <c r="F11" s="78" t="s">
        <v>41</v>
      </c>
      <c r="G11" s="78" t="s">
        <v>40</v>
      </c>
      <c r="H11" s="150"/>
      <c r="I11" s="150"/>
      <c r="J11" s="150"/>
      <c r="K11" s="150"/>
    </row>
    <row r="12" spans="1:11">
      <c r="A12" s="150">
        <v>3</v>
      </c>
      <c r="B12" s="79"/>
      <c r="C12" s="78" t="s">
        <v>40</v>
      </c>
      <c r="D12" s="78" t="s">
        <v>41</v>
      </c>
      <c r="E12" s="78" t="s">
        <v>40</v>
      </c>
      <c r="F12" s="78" t="s">
        <v>41</v>
      </c>
      <c r="G12" s="78" t="s">
        <v>40</v>
      </c>
      <c r="H12" s="150"/>
      <c r="I12" s="150"/>
      <c r="J12" s="150"/>
      <c r="K12" s="150"/>
    </row>
    <row r="13" spans="1:11">
      <c r="A13" s="150">
        <v>4</v>
      </c>
      <c r="B13" s="79"/>
      <c r="C13" s="78" t="s">
        <v>40</v>
      </c>
      <c r="D13" s="78" t="s">
        <v>41</v>
      </c>
      <c r="E13" s="78" t="s">
        <v>40</v>
      </c>
      <c r="F13" s="78" t="s">
        <v>41</v>
      </c>
      <c r="G13" s="78" t="s">
        <v>40</v>
      </c>
      <c r="H13" s="150"/>
      <c r="I13" s="150"/>
      <c r="J13" s="150"/>
      <c r="K13" s="150"/>
    </row>
    <row r="14" spans="1:11">
      <c r="A14" s="150">
        <v>5</v>
      </c>
      <c r="B14" s="79"/>
      <c r="C14" s="78" t="s">
        <v>38</v>
      </c>
      <c r="D14" s="78"/>
      <c r="E14" s="78" t="s">
        <v>38</v>
      </c>
      <c r="F14" s="78"/>
      <c r="G14" s="78" t="s">
        <v>38</v>
      </c>
      <c r="H14" s="150"/>
      <c r="I14" s="150"/>
      <c r="J14" s="150"/>
      <c r="K14" s="150"/>
    </row>
    <row r="15" spans="1:11">
      <c r="A15" s="151" t="s">
        <v>39</v>
      </c>
      <c r="B15" s="151"/>
      <c r="C15" s="152"/>
      <c r="D15" s="152"/>
      <c r="E15" s="152"/>
      <c r="F15" s="152"/>
      <c r="G15" s="152"/>
      <c r="H15" s="155"/>
      <c r="I15" s="151"/>
      <c r="J15" s="151"/>
      <c r="K15" s="151"/>
    </row>
    <row r="16" spans="1:11">
      <c r="A16" s="150">
        <v>12</v>
      </c>
      <c r="B16" s="79"/>
      <c r="C16" s="78" t="s">
        <v>40</v>
      </c>
      <c r="D16" s="78" t="s">
        <v>41</v>
      </c>
      <c r="E16" s="78" t="s">
        <v>40</v>
      </c>
      <c r="F16" s="78" t="s">
        <v>41</v>
      </c>
      <c r="G16" s="78" t="s">
        <v>40</v>
      </c>
      <c r="H16" s="150"/>
      <c r="I16" s="150"/>
      <c r="J16" s="150"/>
      <c r="K16" s="150"/>
    </row>
    <row r="17" spans="1:11">
      <c r="A17" s="150">
        <v>13</v>
      </c>
      <c r="B17" s="79"/>
      <c r="C17" s="78" t="s">
        <v>40</v>
      </c>
      <c r="D17" s="78" t="s">
        <v>41</v>
      </c>
      <c r="E17" s="78" t="s">
        <v>40</v>
      </c>
      <c r="F17" s="78" t="s">
        <v>41</v>
      </c>
      <c r="G17" s="78" t="s">
        <v>40</v>
      </c>
      <c r="H17" s="150"/>
      <c r="I17" s="150"/>
      <c r="J17" s="150"/>
      <c r="K17" s="150"/>
    </row>
    <row r="18" spans="1:11">
      <c r="A18" s="150">
        <v>14</v>
      </c>
      <c r="B18" s="79"/>
      <c r="C18" s="78" t="s">
        <v>40</v>
      </c>
      <c r="D18" s="78" t="s">
        <v>40</v>
      </c>
      <c r="E18" s="78" t="s">
        <v>40</v>
      </c>
      <c r="F18" s="78" t="s">
        <v>40</v>
      </c>
      <c r="G18" s="78" t="s">
        <v>40</v>
      </c>
      <c r="H18" s="150"/>
      <c r="I18" s="150"/>
      <c r="J18" s="150"/>
      <c r="K18" s="150"/>
    </row>
    <row r="19" spans="1:11">
      <c r="A19" s="150">
        <v>15</v>
      </c>
      <c r="B19" s="79"/>
      <c r="C19" s="78" t="s">
        <v>40</v>
      </c>
      <c r="D19" s="78" t="s">
        <v>40</v>
      </c>
      <c r="E19" s="78" t="s">
        <v>40</v>
      </c>
      <c r="F19" s="78" t="s">
        <v>40</v>
      </c>
      <c r="G19" s="78" t="s">
        <v>40</v>
      </c>
      <c r="H19" s="150"/>
      <c r="I19" s="150"/>
      <c r="J19" s="150"/>
      <c r="K19" s="150"/>
    </row>
    <row r="20" spans="1:11">
      <c r="A20" s="150">
        <v>16</v>
      </c>
      <c r="B20" s="79"/>
      <c r="C20" s="78" t="s">
        <v>40</v>
      </c>
      <c r="D20" s="78" t="s">
        <v>40</v>
      </c>
      <c r="E20" s="78" t="s">
        <v>40</v>
      </c>
      <c r="F20" s="78" t="s">
        <v>40</v>
      </c>
      <c r="G20" s="78" t="s">
        <v>40</v>
      </c>
      <c r="H20" s="150"/>
      <c r="I20" s="150"/>
      <c r="J20" s="150"/>
      <c r="K20" s="150"/>
    </row>
  </sheetData>
  <phoneticPr fontId="33"/>
  <dataValidations count="1">
    <dataValidation type="list" allowBlank="1" showErrorMessage="1" sqref="H10:H14 H16:H20">
      <formula1>"Pass,Fail,N/A,Untested"</formula1>
    </dataValidation>
  </dataValidations>
  <pageMargins left="0.7" right="0.7" top="0.75" bottom="0.75" header="0.3" footer="0.3"/>
  <pageSetup paperSize="9" scale="4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Cover</vt:lpstr>
      <vt:lpstr>TestReport</vt:lpstr>
      <vt:lpstr>DrinkOrder</vt:lpstr>
      <vt:lpstr>Test cases (2)</vt:lpstr>
      <vt:lpstr>Permisison Matrix</vt:lpstr>
      <vt:lpstr>DrinkOrder!Print_Area</vt:lpstr>
      <vt:lpstr>'Test cases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Owner</cp:lastModifiedBy>
  <cp:lastPrinted>2021-08-31T06:41:25Z</cp:lastPrinted>
  <dcterms:created xsi:type="dcterms:W3CDTF">2019-04-08T09:14:46Z</dcterms:created>
  <dcterms:modified xsi:type="dcterms:W3CDTF">2023-01-16T01:01:33Z</dcterms:modified>
</cp:coreProperties>
</file>