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niel\Projects\MangoGrading\informe\tables\"/>
    </mc:Choice>
  </mc:AlternateContent>
  <xr:revisionPtr revIDLastSave="0" documentId="13_ncr:1_{AFBD2ECE-63FF-4146-927E-10F714BEBD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K18" i="1"/>
  <c r="M18" i="1" s="1"/>
  <c r="L18" i="1"/>
  <c r="L17" i="1"/>
  <c r="K17" i="1"/>
  <c r="L16" i="1"/>
  <c r="K16" i="1"/>
  <c r="M16" i="1" s="1"/>
  <c r="L15" i="1"/>
  <c r="K15" i="1"/>
  <c r="M15" i="1" s="1"/>
  <c r="N15" i="1" s="1"/>
  <c r="M14" i="1"/>
  <c r="N14" i="1" s="1"/>
  <c r="L14" i="1"/>
  <c r="K14" i="1"/>
  <c r="M13" i="1"/>
  <c r="N13" i="1" s="1"/>
  <c r="L13" i="1"/>
  <c r="K13" i="1"/>
  <c r="O13" i="1" s="1"/>
  <c r="L12" i="1"/>
  <c r="K12" i="1"/>
  <c r="L11" i="1"/>
  <c r="K11" i="1"/>
  <c r="M11" i="1" s="1"/>
  <c r="N11" i="1" s="1"/>
  <c r="M10" i="1"/>
  <c r="N10" i="1" s="1"/>
  <c r="L10" i="1"/>
  <c r="K10" i="1"/>
  <c r="O10" i="1" s="1"/>
  <c r="M9" i="1"/>
  <c r="N9" i="1" s="1"/>
  <c r="L9" i="1"/>
  <c r="K9" i="1"/>
  <c r="L8" i="1"/>
  <c r="K8" i="1"/>
  <c r="L7" i="1"/>
  <c r="K7" i="1"/>
  <c r="M7" i="1" s="1"/>
  <c r="N7" i="1" s="1"/>
  <c r="M6" i="1"/>
  <c r="N6" i="1" s="1"/>
  <c r="L6" i="1"/>
  <c r="K6" i="1"/>
  <c r="M5" i="1"/>
  <c r="N5" i="1" s="1"/>
  <c r="L5" i="1"/>
  <c r="K5" i="1"/>
  <c r="O5" i="1" s="1"/>
  <c r="L4" i="1"/>
  <c r="K4" i="1"/>
  <c r="M4" i="1" s="1"/>
  <c r="N4" i="1" s="1"/>
  <c r="L3" i="1"/>
  <c r="K3" i="1"/>
  <c r="M3" i="1" s="1"/>
  <c r="N3" i="1" s="1"/>
  <c r="M2" i="1"/>
  <c r="L2" i="1"/>
  <c r="K2" i="1"/>
  <c r="O2" i="1" s="1"/>
  <c r="N18" i="1" l="1"/>
  <c r="O18" i="1" s="1"/>
  <c r="N16" i="1"/>
  <c r="O16" i="1"/>
  <c r="O9" i="1"/>
  <c r="O6" i="1"/>
  <c r="O14" i="1"/>
  <c r="O4" i="1"/>
  <c r="M8" i="1"/>
  <c r="N8" i="1" s="1"/>
  <c r="M12" i="1"/>
  <c r="N12" i="1" s="1"/>
  <c r="M17" i="1"/>
  <c r="N17" i="1" s="1"/>
  <c r="O3" i="1"/>
  <c r="O7" i="1"/>
  <c r="O11" i="1"/>
  <c r="O15" i="1"/>
  <c r="O17" i="1" l="1"/>
  <c r="O12" i="1"/>
  <c r="O8" i="1"/>
</calcChain>
</file>

<file path=xl/sharedStrings.xml><?xml version="1.0" encoding="utf-8"?>
<sst xmlns="http://schemas.openxmlformats.org/spreadsheetml/2006/main" count="82" uniqueCount="50">
  <si>
    <t>model</t>
  </si>
  <si>
    <t>input_dim</t>
  </si>
  <si>
    <t>encoder_dim</t>
  </si>
  <si>
    <t>epochs</t>
  </si>
  <si>
    <t>batch_size</t>
  </si>
  <si>
    <t>false_alarm</t>
  </si>
  <si>
    <t>faults1_ignored</t>
  </si>
  <si>
    <t>faults2_ignored</t>
  </si>
  <si>
    <t>eval time</t>
  </si>
  <si>
    <t>recall</t>
  </si>
  <si>
    <t>specifity</t>
  </si>
  <si>
    <t>precision</t>
  </si>
  <si>
    <t>f1-score</t>
  </si>
  <si>
    <t>Ave</t>
  </si>
  <si>
    <t>06/05/2022 17:54:53</t>
  </si>
  <si>
    <t>model_1</t>
  </si>
  <si>
    <t>32x32</t>
  </si>
  <si>
    <t>06/05/2022 18:50:17</t>
  </si>
  <si>
    <t>model_22</t>
  </si>
  <si>
    <t>64x64</t>
  </si>
  <si>
    <t>06/05/2022 19:08:34</t>
  </si>
  <si>
    <t>model_24</t>
  </si>
  <si>
    <t>06/05/2022 19:25:42</t>
  </si>
  <si>
    <t>model_25</t>
  </si>
  <si>
    <t>06/05/2022 19:38:53</t>
  </si>
  <si>
    <t>model_27</t>
  </si>
  <si>
    <t>16x16</t>
  </si>
  <si>
    <t>06/05/2022 19:53:10</t>
  </si>
  <si>
    <t>model_28</t>
  </si>
  <si>
    <t>06/05/2022 21:35:03</t>
  </si>
  <si>
    <t>model_30</t>
  </si>
  <si>
    <t>06/05/2022 21:48:08</t>
  </si>
  <si>
    <t>06/05/2022 21:54:31</t>
  </si>
  <si>
    <t>model_31</t>
  </si>
  <si>
    <t>06/05/2022 22:00:19</t>
  </si>
  <si>
    <t>06/05/2022 22:09:12</t>
  </si>
  <si>
    <t>model_32</t>
  </si>
  <si>
    <t>06/05/2022 23:13:45</t>
  </si>
  <si>
    <t>model_36</t>
  </si>
  <si>
    <t>06/05/2022 23:32:20</t>
  </si>
  <si>
    <t>model_37</t>
  </si>
  <si>
    <t>07/05/2022 00:17:52</t>
  </si>
  <si>
    <t>model_45</t>
  </si>
  <si>
    <t>07/05/2022 00:45:00</t>
  </si>
  <si>
    <t>model_46</t>
  </si>
  <si>
    <t>07/05/2022 01:25:51</t>
  </si>
  <si>
    <t>model_47</t>
  </si>
  <si>
    <t>09/05/2022 11:41:55</t>
  </si>
  <si>
    <t>model_5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</si>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</sst>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7" fillId="0" borderId="8" xfId="0" applyFont="1" applyBorder="1"/>
    <xf numFmtId="164" fontId="0" fillId="0" borderId="0" xfId="0" applyNumberFormat="1"/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I21" sqref="I21"/>
    </sheetView>
  </sheetViews>
  <sheetFormatPr defaultRowHeight="15" x14ac:dyDescent="0.25"/>
  <cols>
    <col min="1" max="1" width="18.5703125" bestFit="1" customWidth="1"/>
    <col min="2" max="2" width="9.7109375" bestFit="1" customWidth="1"/>
    <col min="3" max="3" width="10.140625" bestFit="1" customWidth="1"/>
    <col min="4" max="4" width="12.7109375" bestFit="1" customWidth="1"/>
    <col min="5" max="6" width="12.7109375" customWidth="1"/>
    <col min="7" max="7" width="12.140625" bestFit="1" customWidth="1"/>
    <col min="8" max="9" width="15" bestFit="1" customWidth="1"/>
  </cols>
  <sheetData>
    <row r="1" spans="1:15" x14ac:dyDescent="0.25">
      <c r="B1" s="1" t="s">
        <v>0</v>
      </c>
      <c r="C1" s="4" t="s">
        <v>1</v>
      </c>
      <c r="D1" s="4" t="s">
        <v>2</v>
      </c>
      <c r="E1" s="6" t="s">
        <v>3</v>
      </c>
      <c r="F1" s="6" t="s">
        <v>4</v>
      </c>
      <c r="G1" s="10" t="s">
        <v>5</v>
      </c>
      <c r="H1" s="1" t="s">
        <v>6</v>
      </c>
      <c r="I1" s="1" t="s">
        <v>7</v>
      </c>
      <c r="J1" s="1" t="s">
        <v>8</v>
      </c>
      <c r="K1" s="12" t="s">
        <v>9</v>
      </c>
      <c r="L1" s="12" t="s">
        <v>10</v>
      </c>
      <c r="M1" s="12" t="s">
        <v>11</v>
      </c>
      <c r="N1" s="13" t="s">
        <v>12</v>
      </c>
      <c r="O1" s="11" t="s">
        <v>13</v>
      </c>
    </row>
    <row r="2" spans="1:15" x14ac:dyDescent="0.25">
      <c r="A2" s="2" t="s">
        <v>14</v>
      </c>
      <c r="B2" t="s">
        <v>15</v>
      </c>
      <c r="C2" t="s">
        <v>16</v>
      </c>
      <c r="D2" t="s">
        <v>16</v>
      </c>
      <c r="E2">
        <v>50</v>
      </c>
      <c r="F2">
        <v>32</v>
      </c>
      <c r="G2" s="3">
        <v>8.7999999999999995E-2</v>
      </c>
      <c r="H2">
        <v>0.38</v>
      </c>
      <c r="I2">
        <v>0.02</v>
      </c>
      <c r="J2">
        <v>1.48</v>
      </c>
      <c r="K2" s="3">
        <f t="shared" ref="K2:K17" si="0">1-G2</f>
        <v>0.91200000000000003</v>
      </c>
      <c r="L2" s="3">
        <f t="shared" ref="L2:L17" si="1">((1-H2)*50+(1-I2)*50)/100</f>
        <v>0.8</v>
      </c>
      <c r="M2" s="3">
        <f t="shared" ref="M2:M17" si="2">K2*250/(K2*250+(H2+I2)*50)</f>
        <v>0.91935483870967738</v>
      </c>
      <c r="N2" s="3">
        <f>2*M2*K2/(K2+M2)</f>
        <v>0.91566265060240959</v>
      </c>
      <c r="O2" s="14">
        <f t="shared" ref="O2:O17" si="3">SUM(K2:N2)/4</f>
        <v>0.88675437232802179</v>
      </c>
    </row>
    <row r="3" spans="1:15" x14ac:dyDescent="0.25">
      <c r="A3" s="5" t="s">
        <v>17</v>
      </c>
      <c r="B3" t="s">
        <v>18</v>
      </c>
      <c r="C3" t="s">
        <v>19</v>
      </c>
      <c r="D3" t="s">
        <v>19</v>
      </c>
      <c r="E3">
        <v>50</v>
      </c>
      <c r="F3">
        <v>32</v>
      </c>
      <c r="G3" s="3">
        <v>6.8000000000000005E-2</v>
      </c>
      <c r="H3">
        <v>0.52</v>
      </c>
      <c r="I3">
        <v>0.02</v>
      </c>
      <c r="J3">
        <v>2.25</v>
      </c>
      <c r="K3" s="3">
        <f t="shared" si="0"/>
        <v>0.93199999999999994</v>
      </c>
      <c r="L3" s="3">
        <f t="shared" si="1"/>
        <v>0.73</v>
      </c>
      <c r="M3" s="3">
        <f t="shared" si="2"/>
        <v>0.89615384615384608</v>
      </c>
      <c r="N3" s="3">
        <f t="shared" ref="N2:N17" si="4">2*M3*K3/(K3+M3)</f>
        <v>0.91372549019607829</v>
      </c>
      <c r="O3" s="14">
        <f t="shared" si="3"/>
        <v>0.86796983408748107</v>
      </c>
    </row>
    <row r="4" spans="1:15" x14ac:dyDescent="0.25">
      <c r="A4" s="7" t="s">
        <v>20</v>
      </c>
      <c r="B4" t="s">
        <v>21</v>
      </c>
      <c r="C4" t="s">
        <v>19</v>
      </c>
      <c r="D4" t="s">
        <v>16</v>
      </c>
      <c r="E4">
        <v>40</v>
      </c>
      <c r="F4">
        <v>50</v>
      </c>
      <c r="G4" s="3">
        <v>8.0000000000000002E-3</v>
      </c>
      <c r="H4">
        <v>0.74</v>
      </c>
      <c r="I4">
        <v>0.18</v>
      </c>
      <c r="J4">
        <v>2.14</v>
      </c>
      <c r="K4" s="3">
        <f t="shared" si="0"/>
        <v>0.99199999999999999</v>
      </c>
      <c r="L4" s="3">
        <f t="shared" si="1"/>
        <v>0.54</v>
      </c>
      <c r="M4" s="3">
        <f t="shared" si="2"/>
        <v>0.84353741496598644</v>
      </c>
      <c r="N4" s="3">
        <f t="shared" si="4"/>
        <v>0.91176470588235303</v>
      </c>
      <c r="O4" s="14">
        <f t="shared" si="3"/>
        <v>0.82182553021208493</v>
      </c>
    </row>
    <row r="5" spans="1:15" x14ac:dyDescent="0.25">
      <c r="A5" s="8" t="s">
        <v>22</v>
      </c>
      <c r="B5" t="s">
        <v>23</v>
      </c>
      <c r="C5" t="s">
        <v>19</v>
      </c>
      <c r="D5" t="s">
        <v>16</v>
      </c>
      <c r="E5">
        <v>60</v>
      </c>
      <c r="F5">
        <v>50</v>
      </c>
      <c r="G5" s="3">
        <v>4.8000000000000001E-2</v>
      </c>
      <c r="H5">
        <v>0.66</v>
      </c>
      <c r="I5">
        <v>0.04</v>
      </c>
      <c r="J5">
        <v>2.2200000000000002</v>
      </c>
      <c r="K5" s="3">
        <f t="shared" si="0"/>
        <v>0.95199999999999996</v>
      </c>
      <c r="L5" s="3">
        <f t="shared" si="1"/>
        <v>0.65</v>
      </c>
      <c r="M5" s="3">
        <f t="shared" si="2"/>
        <v>0.87179487179487181</v>
      </c>
      <c r="N5" s="3">
        <f t="shared" si="4"/>
        <v>0.91013384321223711</v>
      </c>
      <c r="O5" s="14">
        <f t="shared" si="3"/>
        <v>0.84598217875177717</v>
      </c>
    </row>
    <row r="6" spans="1:15" x14ac:dyDescent="0.25">
      <c r="A6" s="8" t="s">
        <v>24</v>
      </c>
      <c r="B6" t="s">
        <v>25</v>
      </c>
      <c r="C6" t="s">
        <v>19</v>
      </c>
      <c r="D6" t="s">
        <v>26</v>
      </c>
      <c r="E6">
        <v>60</v>
      </c>
      <c r="F6">
        <v>50</v>
      </c>
      <c r="G6" s="3">
        <v>0.06</v>
      </c>
      <c r="H6">
        <v>0.6</v>
      </c>
      <c r="I6">
        <v>0.04</v>
      </c>
      <c r="J6">
        <v>2.2200000000000002</v>
      </c>
      <c r="K6" s="3">
        <f t="shared" si="0"/>
        <v>0.94</v>
      </c>
      <c r="L6" s="3">
        <f t="shared" si="1"/>
        <v>0.68</v>
      </c>
      <c r="M6" s="3">
        <f t="shared" si="2"/>
        <v>0.88014981273408244</v>
      </c>
      <c r="N6" s="3">
        <f t="shared" si="4"/>
        <v>0.90909090909090906</v>
      </c>
      <c r="O6" s="14">
        <f t="shared" si="3"/>
        <v>0.85231018045624796</v>
      </c>
    </row>
    <row r="7" spans="1:15" x14ac:dyDescent="0.25">
      <c r="A7" s="8" t="s">
        <v>27</v>
      </c>
      <c r="B7" t="s">
        <v>28</v>
      </c>
      <c r="C7" t="s">
        <v>19</v>
      </c>
      <c r="D7" t="s">
        <v>16</v>
      </c>
      <c r="E7">
        <v>100</v>
      </c>
      <c r="F7">
        <v>40</v>
      </c>
      <c r="G7" s="3">
        <v>8.4000000000000005E-2</v>
      </c>
      <c r="H7">
        <v>0.5</v>
      </c>
      <c r="I7">
        <v>0.02</v>
      </c>
      <c r="J7">
        <v>2.57</v>
      </c>
      <c r="K7" s="3">
        <f t="shared" si="0"/>
        <v>0.91600000000000004</v>
      </c>
      <c r="L7" s="3">
        <f t="shared" si="1"/>
        <v>0.74</v>
      </c>
      <c r="M7" s="3">
        <f t="shared" si="2"/>
        <v>0.89803921568627454</v>
      </c>
      <c r="N7" s="3">
        <f t="shared" si="4"/>
        <v>0.90693069306930696</v>
      </c>
      <c r="O7" s="14">
        <f t="shared" si="3"/>
        <v>0.86524247718889535</v>
      </c>
    </row>
    <row r="8" spans="1:15" x14ac:dyDescent="0.25">
      <c r="A8" s="8" t="s">
        <v>29</v>
      </c>
      <c r="B8" t="s">
        <v>30</v>
      </c>
      <c r="C8" t="s">
        <v>19</v>
      </c>
      <c r="D8" t="s">
        <v>16</v>
      </c>
      <c r="E8">
        <v>100</v>
      </c>
      <c r="F8">
        <v>40</v>
      </c>
      <c r="G8" s="3">
        <v>0.26800000000000002</v>
      </c>
      <c r="H8">
        <v>0.08</v>
      </c>
      <c r="I8">
        <v>0</v>
      </c>
      <c r="J8">
        <v>2.2200000000000002</v>
      </c>
      <c r="K8" s="3">
        <f t="shared" si="0"/>
        <v>0.73199999999999998</v>
      </c>
      <c r="L8" s="3">
        <f t="shared" si="1"/>
        <v>0.96</v>
      </c>
      <c r="M8" s="3">
        <f t="shared" si="2"/>
        <v>0.97860962566844922</v>
      </c>
      <c r="N8" s="3">
        <f t="shared" si="4"/>
        <v>0.8375286041189931</v>
      </c>
      <c r="O8" s="14">
        <f t="shared" si="3"/>
        <v>0.87703455744686054</v>
      </c>
    </row>
    <row r="9" spans="1:15" x14ac:dyDescent="0.25">
      <c r="A9" s="8" t="s">
        <v>31</v>
      </c>
      <c r="B9" t="s">
        <v>30</v>
      </c>
      <c r="C9" t="s">
        <v>19</v>
      </c>
      <c r="D9" t="s">
        <v>16</v>
      </c>
      <c r="E9">
        <v>30</v>
      </c>
      <c r="F9">
        <v>30</v>
      </c>
      <c r="G9" s="3">
        <v>0.124</v>
      </c>
      <c r="H9">
        <v>0.3</v>
      </c>
      <c r="I9">
        <v>0.02</v>
      </c>
      <c r="J9">
        <v>2.2000000000000002</v>
      </c>
      <c r="K9" s="3">
        <f t="shared" si="0"/>
        <v>0.876</v>
      </c>
      <c r="L9" s="3">
        <f t="shared" si="1"/>
        <v>0.84</v>
      </c>
      <c r="M9" s="3">
        <f t="shared" si="2"/>
        <v>0.93191489361702129</v>
      </c>
      <c r="N9" s="3">
        <f t="shared" si="4"/>
        <v>0.90309278350515465</v>
      </c>
      <c r="O9" s="14">
        <f t="shared" si="3"/>
        <v>0.88775191928054398</v>
      </c>
    </row>
    <row r="10" spans="1:15" x14ac:dyDescent="0.25">
      <c r="A10" s="8" t="s">
        <v>32</v>
      </c>
      <c r="B10" t="s">
        <v>33</v>
      </c>
      <c r="C10" t="s">
        <v>19</v>
      </c>
      <c r="D10" t="s">
        <v>16</v>
      </c>
      <c r="E10">
        <v>20</v>
      </c>
      <c r="F10">
        <v>25</v>
      </c>
      <c r="G10" s="3">
        <v>2.4E-2</v>
      </c>
      <c r="H10">
        <v>0.68</v>
      </c>
      <c r="I10">
        <v>0.1</v>
      </c>
      <c r="J10">
        <v>2.11</v>
      </c>
      <c r="K10" s="3">
        <f t="shared" si="0"/>
        <v>0.97599999999999998</v>
      </c>
      <c r="L10" s="3">
        <f t="shared" si="1"/>
        <v>0.61</v>
      </c>
      <c r="M10" s="3">
        <f t="shared" si="2"/>
        <v>0.86219081272084808</v>
      </c>
      <c r="N10" s="3">
        <f t="shared" si="4"/>
        <v>0.91557223264540344</v>
      </c>
      <c r="O10" s="14">
        <f t="shared" si="3"/>
        <v>0.84094076134156281</v>
      </c>
    </row>
    <row r="11" spans="1:15" x14ac:dyDescent="0.25">
      <c r="A11" s="8" t="s">
        <v>34</v>
      </c>
      <c r="B11" t="s">
        <v>33</v>
      </c>
      <c r="C11" t="s">
        <v>19</v>
      </c>
      <c r="D11" t="s">
        <v>16</v>
      </c>
      <c r="E11">
        <v>40</v>
      </c>
      <c r="F11">
        <v>25</v>
      </c>
      <c r="G11">
        <v>0.14000000000000001</v>
      </c>
      <c r="H11">
        <v>0.32</v>
      </c>
      <c r="I11">
        <v>0.02</v>
      </c>
      <c r="J11">
        <v>2.4900000000000002</v>
      </c>
      <c r="K11" s="3">
        <f t="shared" si="0"/>
        <v>0.86</v>
      </c>
      <c r="L11" s="3">
        <f t="shared" si="1"/>
        <v>0.83</v>
      </c>
      <c r="M11" s="3">
        <f t="shared" si="2"/>
        <v>0.92672413793103448</v>
      </c>
      <c r="N11" s="3">
        <f t="shared" si="4"/>
        <v>0.89211618257261405</v>
      </c>
      <c r="O11" s="14">
        <f t="shared" si="3"/>
        <v>0.87721008012591206</v>
      </c>
    </row>
    <row r="12" spans="1:15" x14ac:dyDescent="0.25">
      <c r="A12" s="9" t="s">
        <v>35</v>
      </c>
      <c r="B12" t="s">
        <v>36</v>
      </c>
      <c r="C12" t="s">
        <v>19</v>
      </c>
      <c r="D12" t="s">
        <v>16</v>
      </c>
      <c r="E12">
        <v>30</v>
      </c>
      <c r="F12">
        <v>30</v>
      </c>
      <c r="G12" s="3">
        <v>9.1999999999999998E-2</v>
      </c>
      <c r="H12">
        <v>0.44</v>
      </c>
      <c r="I12">
        <v>0.02</v>
      </c>
      <c r="J12">
        <v>2.27</v>
      </c>
      <c r="K12" s="3">
        <f t="shared" si="0"/>
        <v>0.90800000000000003</v>
      </c>
      <c r="L12" s="3">
        <f t="shared" si="1"/>
        <v>0.77</v>
      </c>
      <c r="M12" s="3">
        <f t="shared" si="2"/>
        <v>0.90800000000000003</v>
      </c>
      <c r="N12" s="3">
        <f t="shared" si="4"/>
        <v>0.90800000000000003</v>
      </c>
      <c r="O12" s="14">
        <f t="shared" si="3"/>
        <v>0.87349999999999994</v>
      </c>
    </row>
    <row r="13" spans="1:15" x14ac:dyDescent="0.25">
      <c r="A13" s="15" t="s">
        <v>37</v>
      </c>
      <c r="B13" t="s">
        <v>38</v>
      </c>
      <c r="C13" t="s">
        <v>19</v>
      </c>
      <c r="D13" t="s">
        <v>16</v>
      </c>
      <c r="E13">
        <v>80</v>
      </c>
      <c r="F13">
        <v>40</v>
      </c>
      <c r="G13">
        <v>5.6000000000000001E-2</v>
      </c>
      <c r="H13">
        <v>0.56000000000000005</v>
      </c>
      <c r="I13">
        <v>0.02</v>
      </c>
      <c r="J13">
        <v>3.67</v>
      </c>
      <c r="K13" s="3">
        <f t="shared" si="0"/>
        <v>0.94399999999999995</v>
      </c>
      <c r="L13" s="3">
        <f t="shared" si="1"/>
        <v>0.71</v>
      </c>
      <c r="M13" s="3">
        <f t="shared" si="2"/>
        <v>0.89056603773584908</v>
      </c>
      <c r="N13" s="3">
        <f t="shared" si="4"/>
        <v>0.91650485436893203</v>
      </c>
      <c r="O13" s="14">
        <f t="shared" si="3"/>
        <v>0.86526772302619515</v>
      </c>
    </row>
    <row r="14" spans="1:15" x14ac:dyDescent="0.25">
      <c r="A14" s="16" t="s">
        <v>39</v>
      </c>
      <c r="B14" t="s">
        <v>40</v>
      </c>
      <c r="C14" t="s">
        <v>19</v>
      </c>
      <c r="D14" t="s">
        <v>16</v>
      </c>
      <c r="E14">
        <v>60</v>
      </c>
      <c r="F14">
        <v>50</v>
      </c>
      <c r="G14">
        <v>4.3999999999999997E-2</v>
      </c>
      <c r="H14">
        <v>0.56000000000000005</v>
      </c>
      <c r="I14">
        <v>0.02</v>
      </c>
      <c r="J14">
        <v>2.2599999999999998</v>
      </c>
      <c r="K14" s="3">
        <f t="shared" si="0"/>
        <v>0.95599999999999996</v>
      </c>
      <c r="L14" s="3">
        <f t="shared" si="1"/>
        <v>0.71</v>
      </c>
      <c r="M14" s="3">
        <f t="shared" si="2"/>
        <v>0.89179104477611937</v>
      </c>
      <c r="N14" s="3">
        <f t="shared" si="4"/>
        <v>0.92277992277992282</v>
      </c>
      <c r="O14" s="14">
        <f t="shared" si="3"/>
        <v>0.87014274188901053</v>
      </c>
    </row>
    <row r="15" spans="1:15" x14ac:dyDescent="0.25">
      <c r="A15" s="17" t="s">
        <v>41</v>
      </c>
      <c r="B15" t="s">
        <v>42</v>
      </c>
      <c r="C15" t="s">
        <v>19</v>
      </c>
      <c r="D15" t="s">
        <v>16</v>
      </c>
      <c r="E15">
        <v>100</v>
      </c>
      <c r="F15">
        <v>30</v>
      </c>
      <c r="G15">
        <v>0.156</v>
      </c>
      <c r="H15">
        <v>0.3</v>
      </c>
      <c r="I15">
        <v>0.02</v>
      </c>
      <c r="J15">
        <v>2.87</v>
      </c>
      <c r="K15" s="3">
        <f t="shared" si="0"/>
        <v>0.84399999999999997</v>
      </c>
      <c r="L15" s="3">
        <f t="shared" si="1"/>
        <v>0.84</v>
      </c>
      <c r="M15" s="3">
        <f t="shared" si="2"/>
        <v>0.92951541850220265</v>
      </c>
      <c r="N15" s="3">
        <f t="shared" si="4"/>
        <v>0.88469601677148846</v>
      </c>
      <c r="O15" s="14">
        <f t="shared" si="3"/>
        <v>0.87455285881842282</v>
      </c>
    </row>
    <row r="16" spans="1:15" x14ac:dyDescent="0.25">
      <c r="A16" s="18" t="s">
        <v>43</v>
      </c>
      <c r="B16" t="s">
        <v>44</v>
      </c>
      <c r="C16" t="s">
        <v>19</v>
      </c>
      <c r="D16" t="s">
        <v>16</v>
      </c>
      <c r="E16">
        <v>100</v>
      </c>
      <c r="F16">
        <v>40</v>
      </c>
      <c r="G16">
        <v>0.156</v>
      </c>
      <c r="H16">
        <v>0.3</v>
      </c>
      <c r="I16">
        <v>0.02</v>
      </c>
      <c r="J16">
        <v>4.97</v>
      </c>
      <c r="K16" s="3">
        <f t="shared" si="0"/>
        <v>0.84399999999999997</v>
      </c>
      <c r="L16" s="3">
        <f t="shared" si="1"/>
        <v>0.84</v>
      </c>
      <c r="M16" s="3">
        <f t="shared" si="2"/>
        <v>0.92951541850220265</v>
      </c>
      <c r="N16" s="3">
        <f t="shared" si="4"/>
        <v>0.88469601677148846</v>
      </c>
      <c r="O16" s="14">
        <f t="shared" si="3"/>
        <v>0.87455285881842282</v>
      </c>
    </row>
    <row r="17" spans="1:15" x14ac:dyDescent="0.25">
      <c r="A17" s="19" t="s">
        <v>45</v>
      </c>
      <c r="B17" t="s">
        <v>46</v>
      </c>
      <c r="C17" t="s">
        <v>19</v>
      </c>
      <c r="D17" t="s">
        <v>16</v>
      </c>
      <c r="E17">
        <v>150</v>
      </c>
      <c r="F17">
        <v>50</v>
      </c>
      <c r="G17">
        <v>0.26800000000000002</v>
      </c>
      <c r="H17">
        <v>0.06</v>
      </c>
      <c r="I17">
        <v>0</v>
      </c>
      <c r="J17">
        <v>2.82</v>
      </c>
      <c r="K17" s="3">
        <f t="shared" si="0"/>
        <v>0.73199999999999998</v>
      </c>
      <c r="L17" s="3">
        <f t="shared" si="1"/>
        <v>0.97</v>
      </c>
      <c r="M17" s="3">
        <f t="shared" si="2"/>
        <v>0.9838709677419355</v>
      </c>
      <c r="N17" s="3">
        <f t="shared" si="4"/>
        <v>0.83944954128440374</v>
      </c>
      <c r="O17" s="14">
        <f t="shared" si="3"/>
        <v>0.88133012725658477</v>
      </c>
    </row>
    <row r="18" spans="1:15" x14ac:dyDescent="0.25">
      <c r="A18" s="20" t="s">
        <v>47</v>
      </c>
      <c r="B18" t="s">
        <v>48</v>
      </c>
      <c r="C18" t="s">
        <v>19</v>
      </c>
      <c r="D18" t="s">
        <v>49</v>
      </c>
      <c r="E18">
        <v>150</v>
      </c>
      <c r="F18">
        <v>50</v>
      </c>
      <c r="G18">
        <v>0.38</v>
      </c>
      <c r="H18">
        <v>0</v>
      </c>
      <c r="I18">
        <v>0</v>
      </c>
      <c r="J18">
        <v>2.86</v>
      </c>
      <c r="K18" s="3">
        <f t="shared" ref="K18" si="5">1-G18</f>
        <v>0.62</v>
      </c>
      <c r="L18" s="3">
        <f t="shared" ref="L18" si="6">((1-H18)*50+(1-I18)*50)/100</f>
        <v>1</v>
      </c>
      <c r="M18" s="3">
        <f t="shared" ref="M18" si="7">K18*250/(K18*250+(H18+I18)*50)</f>
        <v>1</v>
      </c>
      <c r="N18" s="3">
        <f t="shared" ref="N18" si="8">2*M18*K18/(K18+M18)</f>
        <v>0.76543209876543206</v>
      </c>
      <c r="O18" s="14">
        <f t="shared" ref="O18" si="9">SUM(K18:N18)/4</f>
        <v>0.84635802469135801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2022-05-09T15:58:36Z</dcterms:modified>
</cp:coreProperties>
</file>