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al\Desktop\"/>
    </mc:Choice>
  </mc:AlternateContent>
  <xr:revisionPtr revIDLastSave="0" documentId="13_ncr:1_{85F1945F-2CB6-485C-AD65-ECBB6189C13F}" xr6:coauthVersionLast="47" xr6:coauthVersionMax="47" xr10:uidLastSave="{00000000-0000-0000-0000-000000000000}"/>
  <bookViews>
    <workbookView xWindow="-120" yWindow="-120" windowWidth="29040" windowHeight="15840" xr2:uid="{25489532-236A-48DE-87F8-B57E1702D97E}"/>
  </bookViews>
  <sheets>
    <sheet name="Recap" sheetId="1" r:id="rId1"/>
    <sheet name="LA, CA" sheetId="4" r:id="rId2"/>
    <sheet name="Charleston, SC" sheetId="7" r:id="rId3"/>
    <sheet name="Seattle" sheetId="2" r:id="rId4"/>
    <sheet name="NY" sheetId="6" r:id="rId5"/>
    <sheet name="Savannah" sheetId="8" r:id="rId6"/>
    <sheet name="LA, CA (2)" sheetId="9" r:id="rId7"/>
    <sheet name="Charleston, SC (2)" sheetId="10" r:id="rId8"/>
    <sheet name="Recap (2)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7" l="1"/>
  <c r="E23" i="7"/>
  <c r="E28" i="4"/>
  <c r="F28" i="4" s="1"/>
  <c r="C12" i="10"/>
  <c r="D10" i="10"/>
  <c r="D91" i="9"/>
  <c r="D99" i="9" s="1"/>
  <c r="F11" i="1"/>
  <c r="F5" i="1"/>
  <c r="D23" i="4"/>
  <c r="D11" i="8"/>
  <c r="D27" i="7"/>
  <c r="D10" i="6"/>
  <c r="C58" i="5"/>
  <c r="C57" i="5"/>
  <c r="C51" i="5"/>
  <c r="C50" i="5"/>
  <c r="C44" i="5"/>
  <c r="C43" i="5"/>
  <c r="C37" i="5"/>
  <c r="C36" i="5"/>
  <c r="C28" i="5"/>
  <c r="C27" i="5"/>
  <c r="C21" i="5"/>
  <c r="C20" i="5"/>
  <c r="C14" i="5"/>
  <c r="C13" i="5"/>
  <c r="C7" i="5"/>
  <c r="C6" i="5"/>
  <c r="D92" i="2"/>
  <c r="B10" i="1"/>
  <c r="B4" i="1"/>
  <c r="D31" i="4" l="1"/>
  <c r="C29" i="7"/>
  <c r="D14" i="1"/>
  <c r="E32" i="7" l="1"/>
  <c r="C15" i="10"/>
</calcChain>
</file>

<file path=xl/sharedStrings.xml><?xml version="1.0" encoding="utf-8"?>
<sst xmlns="http://schemas.openxmlformats.org/spreadsheetml/2006/main" count="316" uniqueCount="83">
  <si>
    <t xml:space="preserve">Option 1 </t>
  </si>
  <si>
    <t>Type of transportation</t>
  </si>
  <si>
    <t>Destination</t>
  </si>
  <si>
    <t>Vendor</t>
  </si>
  <si>
    <t>transit day</t>
  </si>
  <si>
    <t>cost</t>
  </si>
  <si>
    <t>Insurance</t>
  </si>
  <si>
    <t>Logistics cost (Best Vendor)</t>
  </si>
  <si>
    <t>Departure</t>
  </si>
  <si>
    <t>Vessel</t>
  </si>
  <si>
    <t>Port of Shenzhen, China</t>
  </si>
  <si>
    <t>A</t>
  </si>
  <si>
    <t>B</t>
  </si>
  <si>
    <t>C</t>
  </si>
  <si>
    <t>Railroad</t>
  </si>
  <si>
    <t>D</t>
  </si>
  <si>
    <t>Truck</t>
  </si>
  <si>
    <t>Brightfield site</t>
  </si>
  <si>
    <t>Rail yard Chicago, IL</t>
  </si>
  <si>
    <t>CSX Rail yard Chicago, IL</t>
  </si>
  <si>
    <t>Total for best VENDOR</t>
  </si>
  <si>
    <t>Option 2</t>
  </si>
  <si>
    <t>Option 3</t>
  </si>
  <si>
    <t>Port of Seattle, WA</t>
  </si>
  <si>
    <t>Port of Los Angeles, CA</t>
  </si>
  <si>
    <t>Port of Oakland, CA</t>
  </si>
  <si>
    <t>Port of Seattle, CA</t>
  </si>
  <si>
    <t xml:space="preserve">Best option: Option 1 </t>
  </si>
  <si>
    <t>E</t>
  </si>
  <si>
    <t>Port of Valencia, Italia</t>
  </si>
  <si>
    <t>Port of New York, NY</t>
  </si>
  <si>
    <t>Port of Charlestone, SC</t>
  </si>
  <si>
    <t>Port of Savannah, GA</t>
  </si>
  <si>
    <t>TRANSPORTATION FROM Shenzhen (CHINA) TO Chicago, IL (USA)</t>
  </si>
  <si>
    <t>TRANSPORTATION FROM Chicago, IL (USA) TO Valencia (ITALIA)</t>
  </si>
  <si>
    <t>Transit Time (days)</t>
  </si>
  <si>
    <t>cost ($)</t>
  </si>
  <si>
    <t>OPTION 1</t>
  </si>
  <si>
    <t>OPTION 2</t>
  </si>
  <si>
    <t>Service Provider</t>
  </si>
  <si>
    <t>Dahlia Service</t>
  </si>
  <si>
    <t>LA to CHICAGO:</t>
  </si>
  <si>
    <t>Cost/mile/lb</t>
  </si>
  <si>
    <t>lb/40' dry container</t>
  </si>
  <si>
    <t>cost/40' cont</t>
  </si>
  <si>
    <t>Total cost for 600 cont</t>
  </si>
  <si>
    <t>SHENZEN to LA:</t>
  </si>
  <si>
    <t>Number of cont</t>
  </si>
  <si>
    <t>Total cost</t>
  </si>
  <si>
    <t>Distance (miles)</t>
  </si>
  <si>
    <t>RAIL: AMTRAK</t>
  </si>
  <si>
    <t>SHENZEN to Seattle:</t>
  </si>
  <si>
    <t>Seattle to CHICAGO:</t>
  </si>
  <si>
    <t>Cost/cont ($)</t>
  </si>
  <si>
    <t>VESSEL: HAPAG-LLOYD, 21 DAYS</t>
  </si>
  <si>
    <t>https://www.icontainers.com/quotes/FCL/USSEA/PORT/US/CNYTN/PORT/CN/?dv20=0&amp;dv40=1&amp;hc40=0</t>
  </si>
  <si>
    <t>New York to Valencia:</t>
  </si>
  <si>
    <t xml:space="preserve">CHICAGO to New York: </t>
  </si>
  <si>
    <t>Charlestone to Valencia:</t>
  </si>
  <si>
    <t>CHICAGO to Charlestone:</t>
  </si>
  <si>
    <t>Savannah to Valencia:</t>
  </si>
  <si>
    <t>CHICAGO to Savannah:</t>
  </si>
  <si>
    <t>CARRIER: HAPAG-LLOYD, 13 DAYS</t>
  </si>
  <si>
    <t>CARRIER: MAERSK, 12 DAYS</t>
  </si>
  <si>
    <t>TOTAL COST FROM CHICAGO TO VALENCIA:</t>
  </si>
  <si>
    <t>TOTAL COST FROM SHENZEN TO CHICAGO:</t>
  </si>
  <si>
    <t>TOTAL COST FOR LOGITICS AND TRANSPORTATION:</t>
  </si>
  <si>
    <t>Port of Charleston, SC</t>
  </si>
  <si>
    <t>Port of Valencia, Spain</t>
  </si>
  <si>
    <t>Carrier</t>
  </si>
  <si>
    <t>HAPAG-LLOYD</t>
  </si>
  <si>
    <t>MAERSK</t>
  </si>
  <si>
    <t>XXXXX</t>
  </si>
  <si>
    <t>TRANSPORTATION FROM SHENZEN TO CHICAGO</t>
  </si>
  <si>
    <t>Port of  Yantian (Shenzhen), China</t>
  </si>
  <si>
    <t>Total for Shenzen to Chicago</t>
  </si>
  <si>
    <t>Total for Chicago to Valencia</t>
  </si>
  <si>
    <t>TRANSPORTATION FROM CHICAGO TO VALENCIA</t>
  </si>
  <si>
    <t>TOTAL COST OF LOGISTICS AND TRANSPORTATION FOR THIS PROJECT:</t>
  </si>
  <si>
    <t>REFERENCES:</t>
  </si>
  <si>
    <t>For Rail</t>
  </si>
  <si>
    <t>For Vessels</t>
  </si>
  <si>
    <t>TOTAL COST FOR LOGITICS AND TRANSPORTATION FOR THE WHOLE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</si>
</sst>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.000000_);_(&quot;$&quot;* \(#,##0.00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2" fillId="2" borderId="1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center" vertical="center" textRotation="90"/>
    </xf>
    <xf numFmtId="0" fontId="2" fillId="5" borderId="6" xfId="0" applyFont="1" applyFill="1" applyBorder="1" applyAlignment="1">
      <alignment horizontal="center" vertical="center" textRotation="90"/>
    </xf>
    <xf numFmtId="0" fontId="2" fillId="5" borderId="8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 textRotation="90" wrapText="1"/>
    </xf>
    <xf numFmtId="0" fontId="2" fillId="4" borderId="6" xfId="0" applyFont="1" applyFill="1" applyBorder="1" applyAlignment="1">
      <alignment horizontal="center" vertical="center" textRotation="90" wrapText="1"/>
    </xf>
    <xf numFmtId="0" fontId="2" fillId="4" borderId="8" xfId="0" applyFont="1" applyFill="1" applyBorder="1" applyAlignment="1">
      <alignment horizontal="center" vertical="center" textRotation="90" wrapText="1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/>
    <xf numFmtId="44" fontId="0" fillId="0" borderId="0" xfId="0" applyNumberFormat="1"/>
    <xf numFmtId="44" fontId="2" fillId="0" borderId="0" xfId="0" applyNumberFormat="1" applyFont="1"/>
    <xf numFmtId="0" fontId="0" fillId="2" borderId="1" xfId="0" applyFill="1" applyBorder="1"/>
    <xf numFmtId="167" fontId="0" fillId="4" borderId="1" xfId="1" applyNumberFormat="1" applyFont="1" applyFill="1" applyBorder="1"/>
    <xf numFmtId="44" fontId="2" fillId="6" borderId="9" xfId="0" applyNumberFormat="1" applyFont="1" applyFill="1" applyBorder="1"/>
    <xf numFmtId="44" fontId="0" fillId="7" borderId="9" xfId="0" applyNumberFormat="1" applyFill="1" applyBorder="1"/>
    <xf numFmtId="0" fontId="2" fillId="0" borderId="13" xfId="0" applyFont="1" applyBorder="1"/>
    <xf numFmtId="0" fontId="0" fillId="0" borderId="14" xfId="0" applyBorder="1"/>
    <xf numFmtId="0" fontId="2" fillId="0" borderId="14" xfId="0" applyFont="1" applyBorder="1"/>
    <xf numFmtId="44" fontId="2" fillId="0" borderId="15" xfId="1" applyFont="1" applyBorder="1"/>
    <xf numFmtId="0" fontId="0" fillId="0" borderId="1" xfId="0" applyBorder="1" applyAlignment="1">
      <alignment vertical="center"/>
    </xf>
    <xf numFmtId="0" fontId="3" fillId="0" borderId="0" xfId="0" applyFont="1"/>
    <xf numFmtId="44" fontId="2" fillId="0" borderId="14" xfId="0" applyNumberFormat="1" applyFont="1" applyBorder="1"/>
    <xf numFmtId="44" fontId="2" fillId="0" borderId="15" xfId="0" applyNumberFormat="1" applyFont="1" applyBorder="1"/>
    <xf numFmtId="44" fontId="0" fillId="8" borderId="1" xfId="1" applyFont="1" applyFill="1" applyBorder="1"/>
    <xf numFmtId="0" fontId="0" fillId="8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0.png"/><Relationship Id="rId1" Type="http://schemas.openxmlformats.org/officeDocument/2006/relationships/image" Target="../media/image3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133350</xdr:rowOff>
    </xdr:from>
    <xdr:to>
      <xdr:col>7</xdr:col>
      <xdr:colOff>229653</xdr:colOff>
      <xdr:row>18</xdr:row>
      <xdr:rowOff>133802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647A1C-0581-4FCD-A334-723E6F6DA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704850"/>
          <a:ext cx="7544853" cy="3238952"/>
        </a:xfrm>
        <a:prstGeom prst="rect">
          <a:avLst/>
        </a:prstGeom>
      </xdr:spPr>
    </xdr:pic>
    <xdr:clientData/>
  </xdr:twoCellAnchor>
  <xdr:twoCellAnchor>
    <xdr:from>
      <xdr:col>2</xdr:col>
      <xdr:colOff>819150</xdr:colOff>
      <xdr:row>7</xdr:row>
      <xdr:rowOff>28575</xdr:rowOff>
    </xdr:from>
    <xdr:to>
      <xdr:col>3</xdr:col>
      <xdr:colOff>542925</xdr:colOff>
      <xdr:row>7</xdr:row>
      <xdr:rowOff>57150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0BC3565-1225-48F5-91EC-0744FECC29BD}"/>
            </a:ext>
          </a:extLst>
        </xdr:cNvPr>
        <xdr:cNvCxnSpPr/>
      </xdr:nvCxnSpPr>
      <xdr:spPr>
        <a:xfrm>
          <a:off x="3095625" y="1743075"/>
          <a:ext cx="72390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5</xdr:col>
      <xdr:colOff>1172640</xdr:colOff>
      <xdr:row>18</xdr:row>
      <xdr:rowOff>29028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815AFC-7AA5-4DB0-A1B8-D82C99F9A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7630590" cy="32484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20328</xdr:colOff>
      <xdr:row>39</xdr:row>
      <xdr:rowOff>115353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946DF-CC98-494F-8C64-DEAF286B9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54803" cy="754485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43</xdr:row>
      <xdr:rowOff>9525</xdr:rowOff>
    </xdr:from>
    <xdr:to>
      <xdr:col>10</xdr:col>
      <xdr:colOff>58430</xdr:colOff>
      <xdr:row>66</xdr:row>
      <xdr:rowOff>162558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AFCF8C-01C5-4483-BE3B-15EAB84FD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8201025"/>
          <a:ext cx="9173855" cy="45345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40</xdr:col>
      <xdr:colOff>431152</xdr:colOff>
      <xdr:row>50</xdr:row>
      <xdr:rowOff>48961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B9BD06-F250-4E45-AE3C-6AB5B4E55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44075" y="0"/>
          <a:ext cx="18109552" cy="957396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23</xdr:col>
      <xdr:colOff>382074</xdr:colOff>
      <xdr:row>93</xdr:row>
      <xdr:rowOff>96353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7FEFBF-341A-4D73-9650-32804EBC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75" y="9906000"/>
          <a:ext cx="7697274" cy="7906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7</xdr:col>
      <xdr:colOff>258231</xdr:colOff>
      <xdr:row>85</xdr:row>
      <xdr:rowOff>9978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887E17-0249-4A45-8A53-737C5EBAA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954000"/>
          <a:ext cx="7563906" cy="32484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19</xdr:col>
      <xdr:colOff>258232</xdr:colOff>
      <xdr:row>16</xdr:row>
      <xdr:rowOff>171899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22A72-D298-4119-AA55-2AA801335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0"/>
          <a:ext cx="7573432" cy="3219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21</xdr:col>
      <xdr:colOff>29770</xdr:colOff>
      <xdr:row>17</xdr:row>
      <xdr:rowOff>181452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6B51F1-3B34-4057-B22D-886F7EF09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0"/>
          <a:ext cx="8564170" cy="3419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39378</xdr:colOff>
      <xdr:row>39</xdr:row>
      <xdr:rowOff>115353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D33742-A02F-4F37-9B58-EB4BD898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54803" cy="7544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38100</xdr:rowOff>
    </xdr:from>
    <xdr:to>
      <xdr:col>10</xdr:col>
      <xdr:colOff>125115</xdr:colOff>
      <xdr:row>66</xdr:row>
      <xdr:rowOff>76843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5B82FB-7415-4EB2-BD99-C97940D48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39100"/>
          <a:ext cx="9240540" cy="4610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7</xdr:col>
      <xdr:colOff>258228</xdr:colOff>
      <xdr:row>85</xdr:row>
      <xdr:rowOff>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03EABD-AA20-4BD6-9755-EB5A72C2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954000"/>
          <a:ext cx="7544853" cy="32389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23</xdr:col>
      <xdr:colOff>258232</xdr:colOff>
      <xdr:row>110</xdr:row>
      <xdr:rowOff>105906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F62381-15E3-4D1B-98EF-83CC286E0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5025" y="12954000"/>
          <a:ext cx="7573432" cy="81069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19</xdr:col>
      <xdr:colOff>315390</xdr:colOff>
      <xdr:row>18</xdr:row>
      <xdr:rowOff>9978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6C9127-5180-48BD-A6A0-123A413BA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90500"/>
          <a:ext cx="7630590" cy="3248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E526-EC25-477C-B2B9-1D58ED877FFD}">
  <sheetPr>
    <tabColor rgb="FFFFFF00"/>
  </sheetPr>
  <dimension ref="A1:F19"/>
  <sheetViews>
    <sheetView tabSelected="1" workbookViewId="0">
      <selection activeCell="N25" sqref="N25"/>
    </sheetView>
  </sheetViews>
  <sheetFormatPr defaultRowHeight="15" x14ac:dyDescent="0.25"/>
  <cols>
    <col min="1" max="1" width="27.42578125" customWidth="1"/>
    <col min="2" max="2" width="31.7109375" bestFit="1" customWidth="1"/>
    <col min="3" max="3" width="22.42578125" bestFit="1" customWidth="1"/>
    <col min="4" max="4" width="15.5703125" bestFit="1" customWidth="1"/>
    <col min="5" max="5" width="18" bestFit="1" customWidth="1"/>
    <col min="6" max="6" width="14.28515625" bestFit="1" customWidth="1"/>
  </cols>
  <sheetData>
    <row r="1" spans="1:6" ht="15.75" thickBot="1" x14ac:dyDescent="0.3">
      <c r="A1" t="s">
        <v>73</v>
      </c>
    </row>
    <row r="2" spans="1:6" x14ac:dyDescent="0.25">
      <c r="A2" s="3" t="s">
        <v>1</v>
      </c>
      <c r="B2" s="3" t="s">
        <v>8</v>
      </c>
      <c r="C2" s="3" t="s">
        <v>2</v>
      </c>
      <c r="D2" s="3" t="s">
        <v>69</v>
      </c>
      <c r="E2" s="3" t="s">
        <v>35</v>
      </c>
      <c r="F2" s="3" t="s">
        <v>5</v>
      </c>
    </row>
    <row r="3" spans="1:6" x14ac:dyDescent="0.25">
      <c r="A3" s="1" t="s">
        <v>9</v>
      </c>
      <c r="B3" s="33" t="s">
        <v>74</v>
      </c>
      <c r="C3" s="33" t="s">
        <v>24</v>
      </c>
      <c r="D3" s="1" t="s">
        <v>70</v>
      </c>
      <c r="E3" s="1">
        <v>13</v>
      </c>
      <c r="F3" s="27">
        <v>3120342</v>
      </c>
    </row>
    <row r="4" spans="1:6" x14ac:dyDescent="0.25">
      <c r="A4" s="1" t="s">
        <v>14</v>
      </c>
      <c r="B4" s="1" t="str">
        <f>C3</f>
        <v>Port of Los Angeles, CA</v>
      </c>
      <c r="C4" s="1" t="s">
        <v>18</v>
      </c>
      <c r="D4" s="1" t="s">
        <v>72</v>
      </c>
      <c r="E4" s="1">
        <v>3</v>
      </c>
      <c r="F4" s="46"/>
    </row>
    <row r="5" spans="1:6" ht="15.75" thickBot="1" x14ac:dyDescent="0.3">
      <c r="A5" s="9" t="s">
        <v>75</v>
      </c>
      <c r="B5" s="6"/>
      <c r="C5" s="6"/>
      <c r="D5" s="6"/>
      <c r="E5" s="6"/>
      <c r="F5" s="35">
        <f>SUM(F3:F4)</f>
        <v>3120342</v>
      </c>
    </row>
    <row r="6" spans="1:6" x14ac:dyDescent="0.25">
      <c r="A6" s="26"/>
      <c r="B6" s="24"/>
      <c r="C6" s="24"/>
      <c r="D6" s="24"/>
      <c r="E6" s="24"/>
      <c r="F6" s="24"/>
    </row>
    <row r="7" spans="1:6" ht="15.75" thickBot="1" x14ac:dyDescent="0.3">
      <c r="A7" t="s">
        <v>77</v>
      </c>
    </row>
    <row r="8" spans="1:6" x14ac:dyDescent="0.25">
      <c r="A8" s="3" t="s">
        <v>1</v>
      </c>
      <c r="B8" s="3" t="s">
        <v>8</v>
      </c>
      <c r="C8" s="3" t="s">
        <v>2</v>
      </c>
      <c r="D8" s="3" t="s">
        <v>69</v>
      </c>
      <c r="E8" s="3" t="s">
        <v>4</v>
      </c>
      <c r="F8" s="3" t="s">
        <v>5</v>
      </c>
    </row>
    <row r="9" spans="1:6" x14ac:dyDescent="0.25">
      <c r="A9" s="1" t="s">
        <v>14</v>
      </c>
      <c r="B9" s="1" t="s">
        <v>18</v>
      </c>
      <c r="C9" s="33" t="s">
        <v>67</v>
      </c>
      <c r="D9" s="1" t="s">
        <v>72</v>
      </c>
      <c r="E9" s="1">
        <v>2</v>
      </c>
      <c r="F9" s="46"/>
    </row>
    <row r="10" spans="1:6" x14ac:dyDescent="0.25">
      <c r="A10" s="1" t="s">
        <v>9</v>
      </c>
      <c r="B10" s="1" t="str">
        <f>C9</f>
        <v>Port of Charleston, SC</v>
      </c>
      <c r="C10" s="1" t="s">
        <v>68</v>
      </c>
      <c r="D10" s="1" t="s">
        <v>71</v>
      </c>
      <c r="E10" s="1">
        <v>12</v>
      </c>
      <c r="F10" s="27">
        <v>670608</v>
      </c>
    </row>
    <row r="11" spans="1:6" ht="15.75" thickBot="1" x14ac:dyDescent="0.3">
      <c r="A11" s="11" t="s">
        <v>76</v>
      </c>
      <c r="B11" s="6"/>
      <c r="C11" s="6"/>
      <c r="D11" s="6"/>
      <c r="E11" s="6"/>
      <c r="F11" s="36">
        <f>SUM(F10:F10)</f>
        <v>670608</v>
      </c>
    </row>
    <row r="13" spans="1:6" ht="15.75" thickBot="1" x14ac:dyDescent="0.3"/>
    <row r="14" spans="1:6" ht="15.75" thickBot="1" x14ac:dyDescent="0.3">
      <c r="A14" s="37" t="s">
        <v>78</v>
      </c>
      <c r="B14" s="39"/>
      <c r="C14" s="39"/>
      <c r="D14" s="40">
        <f>F11+F5</f>
        <v>3790950</v>
      </c>
    </row>
    <row r="16" spans="1:6" x14ac:dyDescent="0.25">
      <c r="A16" s="42" t="s">
        <v>79</v>
      </c>
    </row>
    <row r="17" spans="1:2" x14ac:dyDescent="0.25">
      <c r="A17" t="s">
        <v>81</v>
      </c>
      <c r="B17" t="s">
        <v>55</v>
      </c>
    </row>
    <row r="19" spans="1:2" x14ac:dyDescent="0.25">
      <c r="A19" t="s">
        <v>80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9F7C-9A0C-4353-A16A-CFFEBC8C5FB5}">
  <sheetPr>
    <tabColor rgb="FFFFFF00"/>
  </sheetPr>
  <dimension ref="A21:F37"/>
  <sheetViews>
    <sheetView topLeftCell="A10" workbookViewId="0">
      <selection activeCell="I30" sqref="I30"/>
    </sheetView>
  </sheetViews>
  <sheetFormatPr defaultRowHeight="15" x14ac:dyDescent="0.25"/>
  <cols>
    <col min="1" max="1" width="18.7109375" customWidth="1"/>
    <col min="2" max="2" width="15.42578125" bestFit="1" customWidth="1"/>
    <col min="3" max="3" width="15" bestFit="1" customWidth="1"/>
    <col min="4" max="4" width="18.42578125" bestFit="1" customWidth="1"/>
    <col min="5" max="5" width="12.5703125" bestFit="1" customWidth="1"/>
    <col min="6" max="6" width="20.5703125" bestFit="1" customWidth="1"/>
  </cols>
  <sheetData>
    <row r="21" spans="1:6" x14ac:dyDescent="0.25">
      <c r="A21" s="30" t="s">
        <v>62</v>
      </c>
      <c r="B21" s="24"/>
      <c r="C21" s="24"/>
      <c r="D21" s="24"/>
    </row>
    <row r="22" spans="1:6" x14ac:dyDescent="0.25">
      <c r="A22" s="29" t="s">
        <v>46</v>
      </c>
      <c r="B22" s="29" t="s">
        <v>53</v>
      </c>
      <c r="C22" s="29" t="s">
        <v>47</v>
      </c>
      <c r="D22" s="29" t="s">
        <v>48</v>
      </c>
    </row>
    <row r="23" spans="1:6" x14ac:dyDescent="0.25">
      <c r="A23" s="1"/>
      <c r="B23" s="27">
        <v>5200.57</v>
      </c>
      <c r="C23" s="1">
        <v>600</v>
      </c>
      <c r="D23" s="27">
        <f>C23*B23</f>
        <v>3120342</v>
      </c>
    </row>
    <row r="26" spans="1:6" x14ac:dyDescent="0.25">
      <c r="A26" s="2" t="s">
        <v>50</v>
      </c>
    </row>
    <row r="27" spans="1:6" x14ac:dyDescent="0.25">
      <c r="A27" s="28" t="s">
        <v>41</v>
      </c>
      <c r="B27" s="28" t="s">
        <v>49</v>
      </c>
      <c r="C27" s="28" t="s">
        <v>42</v>
      </c>
      <c r="D27" s="28" t="s">
        <v>43</v>
      </c>
      <c r="E27" s="28" t="s">
        <v>44</v>
      </c>
      <c r="F27" s="28" t="s">
        <v>45</v>
      </c>
    </row>
    <row r="28" spans="1:6" x14ac:dyDescent="0.25">
      <c r="A28" s="1"/>
      <c r="B28" s="1">
        <v>1742</v>
      </c>
      <c r="C28" s="34">
        <v>1E-3</v>
      </c>
      <c r="D28" s="1">
        <v>57000</v>
      </c>
      <c r="E28" s="27">
        <f>D28*C28*B28</f>
        <v>99294</v>
      </c>
      <c r="F28" s="45">
        <f>E28*600</f>
        <v>59576400</v>
      </c>
    </row>
    <row r="30" spans="1:6" ht="15.75" thickBot="1" x14ac:dyDescent="0.3"/>
    <row r="31" spans="1:6" ht="15.75" thickBot="1" x14ac:dyDescent="0.3">
      <c r="A31" s="37" t="s">
        <v>65</v>
      </c>
      <c r="B31" s="38"/>
      <c r="C31" s="43"/>
      <c r="D31" s="44">
        <f>D23+F28</f>
        <v>62696742</v>
      </c>
    </row>
    <row r="34" spans="1:2" x14ac:dyDescent="0.25">
      <c r="A34" t="s">
        <v>79</v>
      </c>
    </row>
    <row r="35" spans="1:2" x14ac:dyDescent="0.25">
      <c r="A35" t="s">
        <v>81</v>
      </c>
      <c r="B35" t="s">
        <v>55</v>
      </c>
    </row>
    <row r="37" spans="1:2" x14ac:dyDescent="0.25">
      <c r="A37" t="s">
        <v>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5D4B-4505-43AB-812E-E8FDED4B381B}">
  <sheetPr>
    <tabColor rgb="FFFFFF00"/>
  </sheetPr>
  <dimension ref="A21:F38"/>
  <sheetViews>
    <sheetView workbookViewId="0">
      <selection activeCell="J28" sqref="J28"/>
    </sheetView>
  </sheetViews>
  <sheetFormatPr defaultRowHeight="15" x14ac:dyDescent="0.25"/>
  <cols>
    <col min="1" max="1" width="29.140625" bestFit="1" customWidth="1"/>
    <col min="2" max="2" width="16.7109375" customWidth="1"/>
    <col min="3" max="3" width="16.28515625" bestFit="1" customWidth="1"/>
    <col min="4" max="4" width="18.42578125" bestFit="1" customWidth="1"/>
    <col min="5" max="5" width="16.28515625" bestFit="1" customWidth="1"/>
    <col min="6" max="6" width="20.42578125" bestFit="1" customWidth="1"/>
  </cols>
  <sheetData>
    <row r="21" spans="1:6" x14ac:dyDescent="0.25">
      <c r="A21" t="s">
        <v>50</v>
      </c>
    </row>
    <row r="22" spans="1:6" x14ac:dyDescent="0.25">
      <c r="A22" s="1" t="s">
        <v>59</v>
      </c>
      <c r="B22" s="41" t="s">
        <v>49</v>
      </c>
      <c r="C22" s="41" t="s">
        <v>42</v>
      </c>
      <c r="D22" s="41" t="s">
        <v>43</v>
      </c>
      <c r="E22" s="41" t="s">
        <v>44</v>
      </c>
      <c r="F22" s="41" t="s">
        <v>45</v>
      </c>
    </row>
    <row r="23" spans="1:6" x14ac:dyDescent="0.25">
      <c r="A23" s="1"/>
      <c r="B23" s="1">
        <v>1733</v>
      </c>
      <c r="C23" s="34">
        <v>1E-3</v>
      </c>
      <c r="D23" s="1">
        <v>57000</v>
      </c>
      <c r="E23" s="27">
        <f>D23*C23*B23</f>
        <v>98781</v>
      </c>
      <c r="F23" s="45">
        <f>E23*600</f>
        <v>59268600</v>
      </c>
    </row>
    <row r="25" spans="1:6" x14ac:dyDescent="0.25">
      <c r="A25" s="24" t="s">
        <v>63</v>
      </c>
      <c r="B25" s="24"/>
      <c r="C25" s="24"/>
      <c r="D25" s="24"/>
    </row>
    <row r="26" spans="1:6" x14ac:dyDescent="0.25">
      <c r="A26" s="1" t="s">
        <v>58</v>
      </c>
      <c r="B26" s="28" t="s">
        <v>53</v>
      </c>
      <c r="C26" s="28" t="s">
        <v>47</v>
      </c>
      <c r="D26" s="28" t="s">
        <v>48</v>
      </c>
    </row>
    <row r="27" spans="1:6" x14ac:dyDescent="0.25">
      <c r="A27" s="1"/>
      <c r="B27" s="27">
        <v>1117.68</v>
      </c>
      <c r="C27" s="1">
        <v>600</v>
      </c>
      <c r="D27" s="27">
        <f>B27*C27</f>
        <v>670608</v>
      </c>
    </row>
    <row r="28" spans="1:6" ht="15.75" thickBot="1" x14ac:dyDescent="0.3"/>
    <row r="29" spans="1:6" ht="15.75" thickBot="1" x14ac:dyDescent="0.3">
      <c r="A29" s="37" t="s">
        <v>64</v>
      </c>
      <c r="B29" s="38"/>
      <c r="C29" s="44">
        <f>D27+F23</f>
        <v>59939208</v>
      </c>
    </row>
    <row r="31" spans="1:6" ht="15.75" thickBot="1" x14ac:dyDescent="0.3"/>
    <row r="32" spans="1:6" ht="15.75" thickBot="1" x14ac:dyDescent="0.3">
      <c r="A32" s="37" t="s">
        <v>82</v>
      </c>
      <c r="B32" s="39"/>
      <c r="C32" s="38"/>
      <c r="D32" s="38"/>
      <c r="E32" s="44">
        <f>C29+'LA, CA'!D31</f>
        <v>122635950</v>
      </c>
    </row>
    <row r="35" spans="1:2" x14ac:dyDescent="0.25">
      <c r="A35" s="42" t="s">
        <v>79</v>
      </c>
    </row>
    <row r="36" spans="1:2" x14ac:dyDescent="0.25">
      <c r="A36" t="s">
        <v>81</v>
      </c>
      <c r="B36" t="s">
        <v>55</v>
      </c>
    </row>
    <row r="38" spans="1:2" x14ac:dyDescent="0.25">
      <c r="A38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B4FE-898A-4B19-ACF0-D4D72089B4B3}">
  <dimension ref="A43:F97"/>
  <sheetViews>
    <sheetView topLeftCell="A64" workbookViewId="0">
      <selection activeCell="E100" sqref="E100"/>
    </sheetView>
  </sheetViews>
  <sheetFormatPr defaultRowHeight="15" x14ac:dyDescent="0.25"/>
  <cols>
    <col min="1" max="1" width="19" bestFit="1" customWidth="1"/>
    <col min="2" max="2" width="15.42578125" bestFit="1" customWidth="1"/>
    <col min="3" max="3" width="15" bestFit="1" customWidth="1"/>
    <col min="4" max="4" width="18.42578125" bestFit="1" customWidth="1"/>
    <col min="5" max="5" width="12.140625" bestFit="1" customWidth="1"/>
    <col min="6" max="6" width="20.42578125" bestFit="1" customWidth="1"/>
  </cols>
  <sheetData>
    <row r="43" spans="1:1" x14ac:dyDescent="0.25">
      <c r="A43" t="s">
        <v>37</v>
      </c>
    </row>
    <row r="88" spans="1:6" x14ac:dyDescent="0.25">
      <c r="A88" t="s">
        <v>55</v>
      </c>
    </row>
    <row r="90" spans="1:6" x14ac:dyDescent="0.25">
      <c r="A90" s="24" t="s">
        <v>54</v>
      </c>
      <c r="B90" s="24"/>
      <c r="C90" s="24"/>
      <c r="D90" s="24"/>
    </row>
    <row r="91" spans="1:6" x14ac:dyDescent="0.25">
      <c r="A91" s="1" t="s">
        <v>51</v>
      </c>
      <c r="B91" s="1" t="s">
        <v>53</v>
      </c>
      <c r="C91" s="1" t="s">
        <v>47</v>
      </c>
      <c r="D91" s="1" t="s">
        <v>48</v>
      </c>
    </row>
    <row r="92" spans="1:6" x14ac:dyDescent="0.25">
      <c r="A92" s="1"/>
      <c r="B92" s="27">
        <v>5200.57</v>
      </c>
      <c r="C92" s="1">
        <v>600</v>
      </c>
      <c r="D92" s="27">
        <f>B92*C92</f>
        <v>3120342</v>
      </c>
    </row>
    <row r="95" spans="1:6" x14ac:dyDescent="0.25">
      <c r="A95" t="s">
        <v>50</v>
      </c>
    </row>
    <row r="96" spans="1:6" x14ac:dyDescent="0.25">
      <c r="A96" s="1" t="s">
        <v>52</v>
      </c>
      <c r="B96" s="1" t="s">
        <v>49</v>
      </c>
      <c r="C96" s="1" t="s">
        <v>42</v>
      </c>
      <c r="D96" s="1" t="s">
        <v>43</v>
      </c>
      <c r="E96" s="1" t="s">
        <v>44</v>
      </c>
      <c r="F96" s="1" t="s">
        <v>45</v>
      </c>
    </row>
    <row r="97" spans="1:6" x14ac:dyDescent="0.25">
      <c r="A97" s="1"/>
      <c r="B97" s="1">
        <v>1733</v>
      </c>
      <c r="C97" s="1"/>
      <c r="D97" s="1"/>
      <c r="E97" s="1"/>
      <c r="F9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315-2286-4DAF-B807-B94FF437E922}">
  <dimension ref="A3:F10"/>
  <sheetViews>
    <sheetView workbookViewId="0">
      <selection activeCell="I28" sqref="I28"/>
    </sheetView>
  </sheetViews>
  <sheetFormatPr defaultRowHeight="15" x14ac:dyDescent="0.25"/>
  <cols>
    <col min="1" max="1" width="29.140625" bestFit="1" customWidth="1"/>
    <col min="2" max="2" width="15.42578125" bestFit="1" customWidth="1"/>
    <col min="3" max="3" width="15" bestFit="1" customWidth="1"/>
    <col min="4" max="4" width="18.42578125" bestFit="1" customWidth="1"/>
    <col min="5" max="5" width="12.140625" bestFit="1" customWidth="1"/>
    <col min="6" max="6" width="20.42578125" bestFit="1" customWidth="1"/>
  </cols>
  <sheetData>
    <row r="3" spans="1:6" x14ac:dyDescent="0.25">
      <c r="A3" t="s">
        <v>50</v>
      </c>
    </row>
    <row r="4" spans="1:6" x14ac:dyDescent="0.25">
      <c r="A4" s="1" t="s">
        <v>57</v>
      </c>
      <c r="B4" s="1" t="s">
        <v>49</v>
      </c>
      <c r="C4" s="1" t="s">
        <v>42</v>
      </c>
      <c r="D4" s="1" t="s">
        <v>43</v>
      </c>
      <c r="E4" s="1" t="s">
        <v>44</v>
      </c>
      <c r="F4" s="1" t="s">
        <v>45</v>
      </c>
    </row>
    <row r="5" spans="1:6" x14ac:dyDescent="0.25">
      <c r="A5" s="1"/>
      <c r="B5" s="1">
        <v>1733</v>
      </c>
      <c r="C5" s="1"/>
      <c r="D5" s="1"/>
      <c r="E5" s="1"/>
      <c r="F5" s="1"/>
    </row>
    <row r="8" spans="1:6" x14ac:dyDescent="0.25">
      <c r="A8" s="24" t="s">
        <v>54</v>
      </c>
      <c r="B8" s="24"/>
      <c r="C8" s="24"/>
      <c r="D8" s="24"/>
    </row>
    <row r="9" spans="1:6" x14ac:dyDescent="0.25">
      <c r="A9" s="1" t="s">
        <v>56</v>
      </c>
      <c r="B9" s="1" t="s">
        <v>53</v>
      </c>
      <c r="C9" s="1" t="s">
        <v>47</v>
      </c>
      <c r="D9" s="1" t="s">
        <v>48</v>
      </c>
    </row>
    <row r="10" spans="1:6" x14ac:dyDescent="0.25">
      <c r="A10" s="1"/>
      <c r="B10" s="27">
        <v>388</v>
      </c>
      <c r="C10" s="1">
        <v>600</v>
      </c>
      <c r="D10" s="27">
        <f>B10*C10</f>
        <v>232800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760B-70A4-4724-8451-880593ABA96E}">
  <dimension ref="A3:F11"/>
  <sheetViews>
    <sheetView workbookViewId="0">
      <selection activeCell="E26" sqref="E26"/>
    </sheetView>
  </sheetViews>
  <sheetFormatPr defaultRowHeight="15" x14ac:dyDescent="0.25"/>
  <cols>
    <col min="1" max="1" width="29.140625" bestFit="1" customWidth="1"/>
    <col min="2" max="2" width="15.42578125" bestFit="1" customWidth="1"/>
    <col min="3" max="3" width="15" bestFit="1" customWidth="1"/>
    <col min="4" max="4" width="18.42578125" bestFit="1" customWidth="1"/>
    <col min="5" max="5" width="12.140625" bestFit="1" customWidth="1"/>
    <col min="6" max="6" width="20.42578125" bestFit="1" customWidth="1"/>
  </cols>
  <sheetData>
    <row r="3" spans="1:6" x14ac:dyDescent="0.25">
      <c r="A3" t="s">
        <v>50</v>
      </c>
    </row>
    <row r="4" spans="1:6" x14ac:dyDescent="0.25">
      <c r="A4" s="1" t="s">
        <v>61</v>
      </c>
      <c r="B4" s="1" t="s">
        <v>49</v>
      </c>
      <c r="C4" s="1" t="s">
        <v>42</v>
      </c>
      <c r="D4" s="1" t="s">
        <v>43</v>
      </c>
      <c r="E4" s="1" t="s">
        <v>44</v>
      </c>
      <c r="F4" s="1" t="s">
        <v>45</v>
      </c>
    </row>
    <row r="5" spans="1:6" x14ac:dyDescent="0.25">
      <c r="A5" s="1"/>
      <c r="B5" s="1">
        <v>1733</v>
      </c>
      <c r="C5" s="1"/>
      <c r="D5" s="1"/>
      <c r="E5" s="1"/>
      <c r="F5" s="1"/>
    </row>
    <row r="9" spans="1:6" x14ac:dyDescent="0.25">
      <c r="A9" s="24" t="s">
        <v>54</v>
      </c>
      <c r="B9" s="24"/>
      <c r="C9" s="24"/>
      <c r="D9" s="24"/>
    </row>
    <row r="10" spans="1:6" x14ac:dyDescent="0.25">
      <c r="A10" s="1" t="s">
        <v>60</v>
      </c>
      <c r="B10" s="1" t="s">
        <v>53</v>
      </c>
      <c r="C10" s="1" t="s">
        <v>47</v>
      </c>
      <c r="D10" s="1" t="s">
        <v>48</v>
      </c>
    </row>
    <row r="11" spans="1:6" x14ac:dyDescent="0.25">
      <c r="A11" s="1"/>
      <c r="B11" s="27">
        <v>388</v>
      </c>
      <c r="C11" s="1">
        <v>600</v>
      </c>
      <c r="D11" s="27">
        <f>B11*C11</f>
        <v>232800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3D4D-CB46-48EA-A57B-EF27594F2A0D}">
  <dimension ref="A42:F99"/>
  <sheetViews>
    <sheetView topLeftCell="A40" workbookViewId="0">
      <selection activeCell="D91" sqref="D91"/>
    </sheetView>
  </sheetViews>
  <sheetFormatPr defaultRowHeight="15" x14ac:dyDescent="0.25"/>
  <cols>
    <col min="1" max="1" width="18.7109375" customWidth="1"/>
    <col min="2" max="2" width="15.42578125" bestFit="1" customWidth="1"/>
    <col min="3" max="3" width="15" bestFit="1" customWidth="1"/>
    <col min="4" max="4" width="18.42578125" bestFit="1" customWidth="1"/>
    <col min="5" max="5" width="12.140625" bestFit="1" customWidth="1"/>
    <col min="6" max="6" width="20.42578125" bestFit="1" customWidth="1"/>
  </cols>
  <sheetData>
    <row r="42" spans="1:1" x14ac:dyDescent="0.25">
      <c r="A42" t="s">
        <v>38</v>
      </c>
    </row>
    <row r="87" spans="1:6" x14ac:dyDescent="0.25">
      <c r="A87" t="s">
        <v>55</v>
      </c>
    </row>
    <row r="89" spans="1:6" x14ac:dyDescent="0.25">
      <c r="A89" s="30" t="s">
        <v>62</v>
      </c>
      <c r="B89" s="24"/>
      <c r="C89" s="24"/>
      <c r="D89" s="24"/>
    </row>
    <row r="90" spans="1:6" x14ac:dyDescent="0.25">
      <c r="A90" s="29" t="s">
        <v>46</v>
      </c>
      <c r="B90" s="29" t="s">
        <v>53</v>
      </c>
      <c r="C90" s="29" t="s">
        <v>47</v>
      </c>
      <c r="D90" s="29" t="s">
        <v>48</v>
      </c>
    </row>
    <row r="91" spans="1:6" x14ac:dyDescent="0.25">
      <c r="A91" s="1"/>
      <c r="B91" s="27">
        <v>5200.57</v>
      </c>
      <c r="C91" s="1">
        <v>600</v>
      </c>
      <c r="D91" s="27">
        <f>C91*B91</f>
        <v>3120342</v>
      </c>
    </row>
    <row r="94" spans="1:6" x14ac:dyDescent="0.25">
      <c r="A94" s="2" t="s">
        <v>50</v>
      </c>
    </row>
    <row r="95" spans="1:6" x14ac:dyDescent="0.25">
      <c r="A95" s="28" t="s">
        <v>41</v>
      </c>
      <c r="B95" s="28" t="s">
        <v>49</v>
      </c>
      <c r="C95" s="28" t="s">
        <v>42</v>
      </c>
      <c r="D95" s="28" t="s">
        <v>43</v>
      </c>
      <c r="E95" s="28" t="s">
        <v>44</v>
      </c>
      <c r="F95" s="28" t="s">
        <v>45</v>
      </c>
    </row>
    <row r="96" spans="1:6" x14ac:dyDescent="0.25">
      <c r="A96" s="1"/>
      <c r="B96" s="1">
        <v>1742</v>
      </c>
      <c r="C96" s="1"/>
      <c r="D96" s="1"/>
      <c r="E96" s="1"/>
      <c r="F96" s="1"/>
    </row>
    <row r="99" spans="1:4" x14ac:dyDescent="0.25">
      <c r="A99" s="2" t="s">
        <v>65</v>
      </c>
      <c r="C99" s="32"/>
      <c r="D99" s="32">
        <f>D91+F96</f>
        <v>3120342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1BF1-95F1-480B-BAA2-35212DA0BE86}">
  <dimension ref="A3:F15"/>
  <sheetViews>
    <sheetView workbookViewId="0">
      <selection activeCell="D32" sqref="D32"/>
    </sheetView>
  </sheetViews>
  <sheetFormatPr defaultRowHeight="15" x14ac:dyDescent="0.25"/>
  <cols>
    <col min="1" max="1" width="29.140625" bestFit="1" customWidth="1"/>
    <col min="2" max="2" width="16.7109375" customWidth="1"/>
    <col min="3" max="3" width="15" bestFit="1" customWidth="1"/>
    <col min="4" max="4" width="18.42578125" bestFit="1" customWidth="1"/>
    <col min="5" max="5" width="12.140625" bestFit="1" customWidth="1"/>
    <col min="6" max="6" width="20.42578125" bestFit="1" customWidth="1"/>
  </cols>
  <sheetData>
    <row r="3" spans="1:6" x14ac:dyDescent="0.25">
      <c r="A3" t="s">
        <v>50</v>
      </c>
    </row>
    <row r="4" spans="1:6" x14ac:dyDescent="0.25">
      <c r="A4" s="1" t="s">
        <v>59</v>
      </c>
      <c r="B4" s="1" t="s">
        <v>49</v>
      </c>
      <c r="C4" s="1" t="s">
        <v>42</v>
      </c>
      <c r="D4" s="1" t="s">
        <v>43</v>
      </c>
      <c r="E4" s="1" t="s">
        <v>44</v>
      </c>
      <c r="F4" s="1" t="s">
        <v>45</v>
      </c>
    </row>
    <row r="5" spans="1:6" x14ac:dyDescent="0.25">
      <c r="A5" s="1"/>
      <c r="B5" s="1">
        <v>1733</v>
      </c>
      <c r="C5" s="1"/>
      <c r="D5" s="1"/>
      <c r="E5" s="1"/>
      <c r="F5" s="1"/>
    </row>
    <row r="7" spans="1:6" x14ac:dyDescent="0.25">
      <c r="A7" t="s">
        <v>55</v>
      </c>
    </row>
    <row r="8" spans="1:6" x14ac:dyDescent="0.25">
      <c r="A8" s="24" t="s">
        <v>63</v>
      </c>
      <c r="B8" s="24"/>
      <c r="C8" s="24"/>
      <c r="D8" s="24"/>
    </row>
    <row r="9" spans="1:6" x14ac:dyDescent="0.25">
      <c r="A9" s="1" t="s">
        <v>58</v>
      </c>
      <c r="B9" s="1" t="s">
        <v>53</v>
      </c>
      <c r="C9" s="1" t="s">
        <v>47</v>
      </c>
      <c r="D9" s="1" t="s">
        <v>48</v>
      </c>
    </row>
    <row r="10" spans="1:6" x14ac:dyDescent="0.25">
      <c r="A10" s="1"/>
      <c r="B10" s="27">
        <v>1117.68</v>
      </c>
      <c r="C10" s="1">
        <v>600</v>
      </c>
      <c r="D10" s="27">
        <f>B10*C10</f>
        <v>670608</v>
      </c>
    </row>
    <row r="12" spans="1:6" x14ac:dyDescent="0.25">
      <c r="A12" s="2" t="s">
        <v>64</v>
      </c>
      <c r="C12" s="32">
        <f>D10+F5</f>
        <v>670608</v>
      </c>
    </row>
    <row r="15" spans="1:6" x14ac:dyDescent="0.25">
      <c r="A15" t="s">
        <v>66</v>
      </c>
      <c r="C15" s="31">
        <f>C12+'LA, CA'!D31</f>
        <v>63367350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1CDD-6BF9-44BD-B690-770B859D12FA}">
  <dimension ref="A1:I61"/>
  <sheetViews>
    <sheetView workbookViewId="0">
      <selection activeCell="F31" sqref="F31"/>
    </sheetView>
  </sheetViews>
  <sheetFormatPr defaultRowHeight="15" x14ac:dyDescent="0.25"/>
  <cols>
    <col min="1" max="1" width="4.7109375" customWidth="1"/>
    <col min="2" max="2" width="21" bestFit="1" customWidth="1"/>
    <col min="3" max="3" width="22.5703125" bestFit="1" customWidth="1"/>
    <col min="4" max="4" width="22.42578125" bestFit="1" customWidth="1"/>
    <col min="5" max="5" width="15.5703125" bestFit="1" customWidth="1"/>
    <col min="6" max="6" width="18" bestFit="1" customWidth="1"/>
    <col min="7" max="7" width="7.42578125" bestFit="1" customWidth="1"/>
    <col min="8" max="8" width="9.5703125" bestFit="1" customWidth="1"/>
    <col min="9" max="9" width="25.7109375" bestFit="1" customWidth="1"/>
  </cols>
  <sheetData>
    <row r="1" spans="1:9" ht="15.75" thickBot="1" x14ac:dyDescent="0.3">
      <c r="A1" t="s">
        <v>33</v>
      </c>
    </row>
    <row r="2" spans="1:9" ht="15" customHeight="1" x14ac:dyDescent="0.25">
      <c r="A2" s="12" t="s">
        <v>0</v>
      </c>
      <c r="B2" s="3" t="s">
        <v>1</v>
      </c>
      <c r="C2" s="3" t="s">
        <v>8</v>
      </c>
      <c r="D2" s="3" t="s">
        <v>2</v>
      </c>
      <c r="E2" s="3" t="s">
        <v>39</v>
      </c>
      <c r="F2" s="3" t="s">
        <v>35</v>
      </c>
      <c r="G2" s="3" t="s">
        <v>36</v>
      </c>
      <c r="H2" s="3" t="s">
        <v>6</v>
      </c>
      <c r="I2" s="4" t="s">
        <v>7</v>
      </c>
    </row>
    <row r="3" spans="1:9" x14ac:dyDescent="0.25">
      <c r="A3" s="13"/>
      <c r="B3" s="1" t="s">
        <v>9</v>
      </c>
      <c r="C3" s="1" t="s">
        <v>10</v>
      </c>
      <c r="D3" s="1" t="s">
        <v>23</v>
      </c>
      <c r="E3" s="1" t="s">
        <v>40</v>
      </c>
      <c r="F3" s="1"/>
      <c r="G3" s="1"/>
      <c r="H3" s="1"/>
      <c r="I3" s="5"/>
    </row>
    <row r="4" spans="1:9" x14ac:dyDescent="0.25">
      <c r="A4" s="13"/>
      <c r="B4" s="1"/>
      <c r="C4" s="1"/>
      <c r="D4" s="1"/>
      <c r="E4" s="1" t="s">
        <v>12</v>
      </c>
      <c r="F4" s="1"/>
      <c r="G4" s="1"/>
      <c r="H4" s="1"/>
      <c r="I4" s="5"/>
    </row>
    <row r="5" spans="1:9" x14ac:dyDescent="0.25">
      <c r="A5" s="13"/>
      <c r="B5" s="1"/>
      <c r="C5" s="1"/>
      <c r="D5" s="1"/>
      <c r="E5" s="1" t="s">
        <v>13</v>
      </c>
      <c r="F5" s="1"/>
      <c r="G5" s="1"/>
      <c r="H5" s="1"/>
      <c r="I5" s="5"/>
    </row>
    <row r="6" spans="1:9" x14ac:dyDescent="0.25">
      <c r="A6" s="13"/>
      <c r="B6" s="1" t="s">
        <v>14</v>
      </c>
      <c r="C6" s="1" t="str">
        <f>D3</f>
        <v>Port of Seattle, WA</v>
      </c>
      <c r="D6" s="1" t="s">
        <v>19</v>
      </c>
      <c r="E6" s="1" t="s">
        <v>15</v>
      </c>
      <c r="F6" s="1"/>
      <c r="G6" s="1"/>
      <c r="H6" s="1"/>
      <c r="I6" s="5"/>
    </row>
    <row r="7" spans="1:9" x14ac:dyDescent="0.25">
      <c r="A7" s="13"/>
      <c r="B7" s="1" t="s">
        <v>16</v>
      </c>
      <c r="C7" s="1" t="str">
        <f>D6</f>
        <v>CSX Rail yard Chicago, IL</v>
      </c>
      <c r="D7" s="1" t="s">
        <v>17</v>
      </c>
      <c r="E7" s="1" t="s">
        <v>28</v>
      </c>
      <c r="F7" s="1"/>
      <c r="G7" s="1"/>
      <c r="H7" s="1"/>
      <c r="I7" s="5"/>
    </row>
    <row r="8" spans="1:9" ht="15.75" customHeight="1" thickBot="1" x14ac:dyDescent="0.3">
      <c r="A8" s="14"/>
      <c r="B8" s="8" t="s">
        <v>20</v>
      </c>
      <c r="C8" s="6"/>
      <c r="D8" s="6"/>
      <c r="E8" s="6"/>
      <c r="F8" s="6"/>
      <c r="G8" s="6"/>
      <c r="H8" s="6"/>
      <c r="I8" s="7"/>
    </row>
    <row r="9" spans="1:9" ht="15" customHeight="1" x14ac:dyDescent="0.25">
      <c r="A9" s="15" t="s">
        <v>21</v>
      </c>
      <c r="B9" s="3" t="s">
        <v>1</v>
      </c>
      <c r="C9" s="3" t="s">
        <v>8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4" t="s">
        <v>7</v>
      </c>
    </row>
    <row r="10" spans="1:9" ht="15" customHeight="1" x14ac:dyDescent="0.25">
      <c r="A10" s="16"/>
      <c r="B10" s="1" t="s">
        <v>9</v>
      </c>
      <c r="C10" s="1" t="s">
        <v>10</v>
      </c>
      <c r="D10" s="1" t="s">
        <v>25</v>
      </c>
      <c r="E10" s="1" t="s">
        <v>11</v>
      </c>
      <c r="F10" s="1"/>
      <c r="G10" s="1"/>
      <c r="H10" s="1"/>
      <c r="I10" s="5"/>
    </row>
    <row r="11" spans="1:9" x14ac:dyDescent="0.25">
      <c r="A11" s="16"/>
      <c r="B11" s="1"/>
      <c r="C11" s="1"/>
      <c r="D11" s="1"/>
      <c r="E11" s="1" t="s">
        <v>12</v>
      </c>
      <c r="F11" s="1"/>
      <c r="G11" s="1"/>
      <c r="H11" s="1"/>
      <c r="I11" s="5"/>
    </row>
    <row r="12" spans="1:9" x14ac:dyDescent="0.25">
      <c r="A12" s="16"/>
      <c r="B12" s="1"/>
      <c r="C12" s="1"/>
      <c r="D12" s="1"/>
      <c r="E12" s="1" t="s">
        <v>13</v>
      </c>
      <c r="F12" s="1"/>
      <c r="G12" s="1"/>
      <c r="H12" s="1"/>
      <c r="I12" s="5"/>
    </row>
    <row r="13" spans="1:9" ht="15" customHeight="1" x14ac:dyDescent="0.25">
      <c r="A13" s="16"/>
      <c r="B13" s="1" t="s">
        <v>14</v>
      </c>
      <c r="C13" s="1" t="str">
        <f>D10</f>
        <v>Port of Oakland, CA</v>
      </c>
      <c r="D13" s="1" t="s">
        <v>19</v>
      </c>
      <c r="E13" s="1" t="s">
        <v>15</v>
      </c>
      <c r="F13" s="1"/>
      <c r="G13" s="1"/>
      <c r="H13" s="1"/>
      <c r="I13" s="5"/>
    </row>
    <row r="14" spans="1:9" ht="15.75" customHeight="1" x14ac:dyDescent="0.25">
      <c r="A14" s="16"/>
      <c r="B14" s="1" t="s">
        <v>16</v>
      </c>
      <c r="C14" s="1" t="str">
        <f>D13</f>
        <v>CSX Rail yard Chicago, IL</v>
      </c>
      <c r="D14" s="1" t="s">
        <v>17</v>
      </c>
      <c r="E14" s="1" t="s">
        <v>28</v>
      </c>
      <c r="F14" s="1"/>
      <c r="G14" s="1"/>
      <c r="H14" s="1"/>
      <c r="I14" s="5"/>
    </row>
    <row r="15" spans="1:9" ht="15.75" thickBot="1" x14ac:dyDescent="0.3">
      <c r="A15" s="17"/>
      <c r="B15" s="11" t="s">
        <v>20</v>
      </c>
      <c r="C15" s="6"/>
      <c r="D15" s="6"/>
      <c r="E15" s="6"/>
      <c r="F15" s="6"/>
      <c r="G15" s="6"/>
      <c r="H15" s="6"/>
      <c r="I15" s="7"/>
    </row>
    <row r="16" spans="1:9" x14ac:dyDescent="0.25">
      <c r="A16" s="18" t="s">
        <v>22</v>
      </c>
      <c r="B16" s="3" t="s">
        <v>1</v>
      </c>
      <c r="C16" s="3" t="s">
        <v>8</v>
      </c>
      <c r="D16" s="3" t="s">
        <v>2</v>
      </c>
      <c r="E16" s="3" t="s">
        <v>3</v>
      </c>
      <c r="F16" s="3" t="s">
        <v>35</v>
      </c>
      <c r="G16" s="3" t="s">
        <v>5</v>
      </c>
      <c r="H16" s="3" t="s">
        <v>6</v>
      </c>
      <c r="I16" s="4" t="s">
        <v>7</v>
      </c>
    </row>
    <row r="17" spans="1:9" x14ac:dyDescent="0.25">
      <c r="A17" s="19"/>
      <c r="B17" s="1" t="s">
        <v>9</v>
      </c>
      <c r="C17" s="1" t="s">
        <v>10</v>
      </c>
      <c r="D17" s="1" t="s">
        <v>24</v>
      </c>
      <c r="E17" s="1" t="s">
        <v>11</v>
      </c>
      <c r="F17" s="1"/>
      <c r="G17" s="1"/>
      <c r="H17" s="1"/>
      <c r="I17" s="5"/>
    </row>
    <row r="18" spans="1:9" x14ac:dyDescent="0.25">
      <c r="A18" s="19"/>
      <c r="B18" s="1"/>
      <c r="C18" s="1"/>
      <c r="D18" s="1"/>
      <c r="E18" s="1" t="s">
        <v>12</v>
      </c>
      <c r="F18" s="1"/>
      <c r="G18" s="1"/>
      <c r="H18" s="1"/>
      <c r="I18" s="5"/>
    </row>
    <row r="19" spans="1:9" x14ac:dyDescent="0.25">
      <c r="A19" s="19"/>
      <c r="B19" s="1"/>
      <c r="C19" s="1"/>
      <c r="D19" s="1"/>
      <c r="E19" s="1" t="s">
        <v>13</v>
      </c>
      <c r="F19" s="1"/>
      <c r="G19" s="1"/>
      <c r="H19" s="1"/>
      <c r="I19" s="5"/>
    </row>
    <row r="20" spans="1:9" x14ac:dyDescent="0.25">
      <c r="A20" s="19"/>
      <c r="B20" s="1" t="s">
        <v>14</v>
      </c>
      <c r="C20" s="1" t="str">
        <f>D17</f>
        <v>Port of Los Angeles, CA</v>
      </c>
      <c r="D20" s="1" t="s">
        <v>19</v>
      </c>
      <c r="E20" s="1" t="s">
        <v>15</v>
      </c>
      <c r="F20" s="1"/>
      <c r="G20" s="1"/>
      <c r="H20" s="1"/>
      <c r="I20" s="5"/>
    </row>
    <row r="21" spans="1:9" x14ac:dyDescent="0.25">
      <c r="A21" s="19"/>
      <c r="B21" s="1" t="s">
        <v>16</v>
      </c>
      <c r="C21" s="1" t="str">
        <f>D20</f>
        <v>CSX Rail yard Chicago, IL</v>
      </c>
      <c r="D21" s="1" t="s">
        <v>17</v>
      </c>
      <c r="E21" s="1" t="s">
        <v>28</v>
      </c>
      <c r="F21" s="1"/>
      <c r="G21" s="1"/>
      <c r="H21" s="1"/>
      <c r="I21" s="5"/>
    </row>
    <row r="22" spans="1:9" ht="15.75" thickBot="1" x14ac:dyDescent="0.3">
      <c r="A22" s="20"/>
      <c r="B22" s="9" t="s">
        <v>20</v>
      </c>
      <c r="C22" s="6"/>
      <c r="D22" s="6"/>
      <c r="E22" s="6"/>
      <c r="F22" s="6"/>
      <c r="G22" s="6"/>
      <c r="H22" s="6"/>
      <c r="I22" s="7"/>
    </row>
    <row r="23" spans="1:9" x14ac:dyDescent="0.25">
      <c r="A23" s="21" t="s">
        <v>27</v>
      </c>
      <c r="B23" s="3" t="s">
        <v>1</v>
      </c>
      <c r="C23" s="3" t="s">
        <v>8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4" t="s">
        <v>7</v>
      </c>
    </row>
    <row r="24" spans="1:9" x14ac:dyDescent="0.25">
      <c r="A24" s="22"/>
      <c r="B24" s="1" t="s">
        <v>9</v>
      </c>
      <c r="C24" s="1" t="s">
        <v>10</v>
      </c>
      <c r="D24" s="1" t="s">
        <v>26</v>
      </c>
      <c r="E24" s="1" t="s">
        <v>11</v>
      </c>
      <c r="F24" s="1"/>
      <c r="G24" s="1"/>
      <c r="H24" s="1"/>
      <c r="I24" s="5"/>
    </row>
    <row r="25" spans="1:9" x14ac:dyDescent="0.25">
      <c r="A25" s="22"/>
      <c r="B25" s="1"/>
      <c r="C25" s="1"/>
      <c r="D25" s="1"/>
      <c r="E25" s="1" t="s">
        <v>12</v>
      </c>
      <c r="F25" s="1"/>
      <c r="G25" s="1"/>
      <c r="H25" s="1"/>
      <c r="I25" s="5"/>
    </row>
    <row r="26" spans="1:9" x14ac:dyDescent="0.25">
      <c r="A26" s="22"/>
      <c r="B26" s="1"/>
      <c r="C26" s="1"/>
      <c r="D26" s="1"/>
      <c r="E26" s="1" t="s">
        <v>13</v>
      </c>
      <c r="F26" s="1"/>
      <c r="G26" s="1"/>
      <c r="H26" s="1"/>
      <c r="I26" s="5"/>
    </row>
    <row r="27" spans="1:9" x14ac:dyDescent="0.25">
      <c r="A27" s="22"/>
      <c r="B27" s="1" t="s">
        <v>14</v>
      </c>
      <c r="C27" s="1" t="str">
        <f>D24</f>
        <v>Port of Seattle, CA</v>
      </c>
      <c r="D27" s="1" t="s">
        <v>19</v>
      </c>
      <c r="E27" s="1" t="s">
        <v>15</v>
      </c>
      <c r="F27" s="1"/>
      <c r="G27" s="1"/>
      <c r="H27" s="1"/>
      <c r="I27" s="5"/>
    </row>
    <row r="28" spans="1:9" x14ac:dyDescent="0.25">
      <c r="A28" s="22"/>
      <c r="B28" s="1" t="s">
        <v>16</v>
      </c>
      <c r="C28" s="1" t="str">
        <f>D27</f>
        <v>CSX Rail yard Chicago, IL</v>
      </c>
      <c r="D28" s="1" t="s">
        <v>17</v>
      </c>
      <c r="E28" s="1" t="s">
        <v>28</v>
      </c>
      <c r="F28" s="1"/>
      <c r="G28" s="1"/>
      <c r="H28" s="1"/>
      <c r="I28" s="5"/>
    </row>
    <row r="29" spans="1:9" ht="15.75" thickBot="1" x14ac:dyDescent="0.3">
      <c r="A29" s="23"/>
      <c r="B29" s="10" t="s">
        <v>20</v>
      </c>
      <c r="C29" s="6"/>
      <c r="D29" s="6"/>
      <c r="E29" s="6"/>
      <c r="F29" s="6"/>
      <c r="G29" s="6"/>
      <c r="H29" s="6"/>
      <c r="I29" s="7"/>
    </row>
    <row r="30" spans="1:9" x14ac:dyDescent="0.25">
      <c r="A30" s="25"/>
      <c r="B30" s="26"/>
      <c r="C30" s="24"/>
      <c r="D30" s="24"/>
      <c r="E30" s="24"/>
      <c r="F30" s="24"/>
      <c r="G30" s="24"/>
      <c r="H30" s="24"/>
      <c r="I30" s="24"/>
    </row>
    <row r="31" spans="1:9" x14ac:dyDescent="0.25">
      <c r="A31" s="25"/>
      <c r="B31" s="26"/>
      <c r="C31" s="24"/>
      <c r="D31" s="24"/>
      <c r="E31" s="24"/>
      <c r="F31" s="24"/>
      <c r="G31" s="24"/>
      <c r="H31" s="24"/>
      <c r="I31" s="24"/>
    </row>
    <row r="32" spans="1:9" x14ac:dyDescent="0.25">
      <c r="A32" s="25"/>
      <c r="B32" s="26"/>
      <c r="C32" s="24"/>
      <c r="D32" s="24"/>
      <c r="E32" s="24"/>
      <c r="F32" s="24"/>
      <c r="G32" s="24"/>
      <c r="H32" s="24"/>
      <c r="I32" s="24"/>
    </row>
    <row r="33" spans="1:9" ht="15.75" thickBot="1" x14ac:dyDescent="0.3">
      <c r="A33" t="s">
        <v>34</v>
      </c>
    </row>
    <row r="34" spans="1:9" x14ac:dyDescent="0.25">
      <c r="A34" s="12" t="s">
        <v>0</v>
      </c>
      <c r="B34" s="3" t="s">
        <v>1</v>
      </c>
      <c r="C34" s="3" t="s">
        <v>8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4" t="s">
        <v>7</v>
      </c>
    </row>
    <row r="35" spans="1:9" x14ac:dyDescent="0.25">
      <c r="A35" s="13"/>
      <c r="B35" s="1" t="s">
        <v>16</v>
      </c>
      <c r="C35" s="1" t="s">
        <v>17</v>
      </c>
      <c r="D35" s="1" t="s">
        <v>19</v>
      </c>
      <c r="E35" s="1" t="s">
        <v>28</v>
      </c>
      <c r="F35" s="1"/>
      <c r="G35" s="1"/>
      <c r="H35" s="1"/>
      <c r="I35" s="5"/>
    </row>
    <row r="36" spans="1:9" x14ac:dyDescent="0.25">
      <c r="A36" s="13"/>
      <c r="B36" s="1" t="s">
        <v>14</v>
      </c>
      <c r="C36" s="1" t="str">
        <f>D35</f>
        <v>CSX Rail yard Chicago, IL</v>
      </c>
      <c r="D36" s="1" t="s">
        <v>30</v>
      </c>
      <c r="E36" s="1" t="s">
        <v>15</v>
      </c>
      <c r="F36" s="1"/>
      <c r="G36" s="1"/>
      <c r="H36" s="1"/>
      <c r="I36" s="5"/>
    </row>
    <row r="37" spans="1:9" x14ac:dyDescent="0.25">
      <c r="A37" s="13"/>
      <c r="B37" s="1" t="s">
        <v>9</v>
      </c>
      <c r="C37" s="1" t="str">
        <f>D36</f>
        <v>Port of New York, NY</v>
      </c>
      <c r="D37" s="1" t="s">
        <v>29</v>
      </c>
      <c r="E37" s="1" t="s">
        <v>11</v>
      </c>
      <c r="F37" s="1"/>
      <c r="G37" s="1"/>
      <c r="H37" s="1"/>
      <c r="I37" s="5"/>
    </row>
    <row r="38" spans="1:9" x14ac:dyDescent="0.25">
      <c r="A38" s="13"/>
      <c r="B38" s="1"/>
      <c r="C38" s="1"/>
      <c r="D38" s="1"/>
      <c r="E38" s="1" t="s">
        <v>12</v>
      </c>
      <c r="F38" s="1"/>
      <c r="G38" s="1"/>
      <c r="H38" s="1"/>
      <c r="I38" s="5"/>
    </row>
    <row r="39" spans="1:9" x14ac:dyDescent="0.25">
      <c r="A39" s="13"/>
      <c r="B39" s="1"/>
      <c r="C39" s="1"/>
      <c r="D39" s="1"/>
      <c r="E39" s="1" t="s">
        <v>13</v>
      </c>
      <c r="F39" s="1"/>
      <c r="G39" s="1"/>
      <c r="H39" s="1"/>
      <c r="I39" s="5"/>
    </row>
    <row r="40" spans="1:9" ht="15.75" thickBot="1" x14ac:dyDescent="0.3">
      <c r="A40" s="14"/>
      <c r="B40" s="8" t="s">
        <v>20</v>
      </c>
      <c r="C40" s="6"/>
      <c r="D40" s="6"/>
      <c r="E40" s="6"/>
      <c r="F40" s="6"/>
      <c r="G40" s="6"/>
      <c r="H40" s="6"/>
      <c r="I40" s="7"/>
    </row>
    <row r="41" spans="1:9" x14ac:dyDescent="0.25">
      <c r="A41" s="15" t="s">
        <v>21</v>
      </c>
      <c r="B41" s="3" t="s">
        <v>1</v>
      </c>
      <c r="C41" s="3" t="s">
        <v>8</v>
      </c>
      <c r="D41" s="3" t="s">
        <v>2</v>
      </c>
      <c r="E41" s="3" t="s">
        <v>3</v>
      </c>
      <c r="F41" s="3" t="s">
        <v>4</v>
      </c>
      <c r="G41" s="3" t="s">
        <v>5</v>
      </c>
      <c r="H41" s="3" t="s">
        <v>6</v>
      </c>
      <c r="I41" s="4" t="s">
        <v>7</v>
      </c>
    </row>
    <row r="42" spans="1:9" x14ac:dyDescent="0.25">
      <c r="A42" s="16"/>
      <c r="B42" s="1" t="s">
        <v>16</v>
      </c>
      <c r="C42" s="1" t="s">
        <v>17</v>
      </c>
      <c r="D42" s="1" t="s">
        <v>19</v>
      </c>
      <c r="E42" s="1" t="s">
        <v>28</v>
      </c>
      <c r="F42" s="1"/>
      <c r="G42" s="1"/>
      <c r="H42" s="1"/>
      <c r="I42" s="5"/>
    </row>
    <row r="43" spans="1:9" x14ac:dyDescent="0.25">
      <c r="A43" s="16"/>
      <c r="B43" s="1" t="s">
        <v>14</v>
      </c>
      <c r="C43" s="1" t="str">
        <f>D42</f>
        <v>CSX Rail yard Chicago, IL</v>
      </c>
      <c r="D43" s="1" t="s">
        <v>31</v>
      </c>
      <c r="E43" s="1" t="s">
        <v>15</v>
      </c>
      <c r="F43" s="1"/>
      <c r="G43" s="1"/>
      <c r="H43" s="1"/>
      <c r="I43" s="5"/>
    </row>
    <row r="44" spans="1:9" x14ac:dyDescent="0.25">
      <c r="A44" s="16"/>
      <c r="B44" s="1" t="s">
        <v>9</v>
      </c>
      <c r="C44" s="1" t="str">
        <f>D43</f>
        <v>Port of Charlestone, SC</v>
      </c>
      <c r="D44" s="1" t="s">
        <v>29</v>
      </c>
      <c r="E44" s="1" t="s">
        <v>11</v>
      </c>
      <c r="F44" s="1"/>
      <c r="G44" s="1"/>
      <c r="H44" s="1"/>
      <c r="I44" s="5"/>
    </row>
    <row r="45" spans="1:9" x14ac:dyDescent="0.25">
      <c r="A45" s="16"/>
      <c r="B45" s="1"/>
      <c r="C45" s="1"/>
      <c r="D45" s="1"/>
      <c r="E45" s="1" t="s">
        <v>12</v>
      </c>
      <c r="F45" s="1"/>
      <c r="G45" s="1"/>
      <c r="H45" s="1"/>
      <c r="I45" s="5"/>
    </row>
    <row r="46" spans="1:9" x14ac:dyDescent="0.25">
      <c r="A46" s="16"/>
      <c r="B46" s="1"/>
      <c r="C46" s="1"/>
      <c r="D46" s="1"/>
      <c r="E46" s="1" t="s">
        <v>13</v>
      </c>
      <c r="F46" s="1"/>
      <c r="G46" s="1"/>
      <c r="H46" s="1"/>
      <c r="I46" s="5"/>
    </row>
    <row r="47" spans="1:9" ht="15.75" thickBot="1" x14ac:dyDescent="0.3">
      <c r="A47" s="17"/>
      <c r="B47" s="11" t="s">
        <v>20</v>
      </c>
      <c r="C47" s="6"/>
      <c r="D47" s="6"/>
      <c r="E47" s="6"/>
      <c r="F47" s="6"/>
      <c r="G47" s="6"/>
      <c r="H47" s="6"/>
      <c r="I47" s="7"/>
    </row>
    <row r="48" spans="1:9" x14ac:dyDescent="0.25">
      <c r="A48" s="18" t="s">
        <v>22</v>
      </c>
      <c r="B48" s="3" t="s">
        <v>1</v>
      </c>
      <c r="C48" s="3" t="s">
        <v>8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I48" s="4" t="s">
        <v>7</v>
      </c>
    </row>
    <row r="49" spans="1:9" x14ac:dyDescent="0.25">
      <c r="A49" s="19"/>
      <c r="B49" s="1" t="s">
        <v>16</v>
      </c>
      <c r="C49" s="1" t="s">
        <v>17</v>
      </c>
      <c r="D49" s="1" t="s">
        <v>19</v>
      </c>
      <c r="E49" s="1" t="s">
        <v>28</v>
      </c>
      <c r="F49" s="1"/>
      <c r="G49" s="1"/>
      <c r="H49" s="1"/>
      <c r="I49" s="5"/>
    </row>
    <row r="50" spans="1:9" x14ac:dyDescent="0.25">
      <c r="A50" s="19"/>
      <c r="B50" s="1" t="s">
        <v>14</v>
      </c>
      <c r="C50" s="1" t="str">
        <f>D49</f>
        <v>CSX Rail yard Chicago, IL</v>
      </c>
      <c r="D50" s="1" t="s">
        <v>32</v>
      </c>
      <c r="E50" s="1" t="s">
        <v>15</v>
      </c>
      <c r="F50" s="1"/>
      <c r="G50" s="1"/>
      <c r="H50" s="1"/>
      <c r="I50" s="5"/>
    </row>
    <row r="51" spans="1:9" x14ac:dyDescent="0.25">
      <c r="A51" s="19"/>
      <c r="B51" s="1" t="s">
        <v>9</v>
      </c>
      <c r="C51" s="1" t="str">
        <f>D50</f>
        <v>Port of Savannah, GA</v>
      </c>
      <c r="D51" s="1" t="s">
        <v>29</v>
      </c>
      <c r="E51" s="1" t="s">
        <v>11</v>
      </c>
      <c r="F51" s="1"/>
      <c r="G51" s="1"/>
      <c r="H51" s="1"/>
      <c r="I51" s="5"/>
    </row>
    <row r="52" spans="1:9" x14ac:dyDescent="0.25">
      <c r="A52" s="19"/>
      <c r="B52" s="1"/>
      <c r="C52" s="1"/>
      <c r="D52" s="1"/>
      <c r="E52" s="1" t="s">
        <v>12</v>
      </c>
      <c r="F52" s="1"/>
      <c r="G52" s="1"/>
      <c r="H52" s="1"/>
      <c r="I52" s="5"/>
    </row>
    <row r="53" spans="1:9" x14ac:dyDescent="0.25">
      <c r="A53" s="19"/>
      <c r="B53" s="1"/>
      <c r="C53" s="1"/>
      <c r="D53" s="1"/>
      <c r="E53" s="1" t="s">
        <v>13</v>
      </c>
      <c r="F53" s="1"/>
      <c r="G53" s="1"/>
      <c r="H53" s="1"/>
      <c r="I53" s="5"/>
    </row>
    <row r="54" spans="1:9" ht="15.75" thickBot="1" x14ac:dyDescent="0.3">
      <c r="A54" s="20"/>
      <c r="B54" s="9" t="s">
        <v>20</v>
      </c>
      <c r="C54" s="6"/>
      <c r="D54" s="6"/>
      <c r="E54" s="6"/>
      <c r="F54" s="6"/>
      <c r="G54" s="6"/>
      <c r="H54" s="6"/>
      <c r="I54" s="7"/>
    </row>
    <row r="55" spans="1:9" x14ac:dyDescent="0.25">
      <c r="A55" s="21" t="s">
        <v>27</v>
      </c>
      <c r="B55" s="3" t="s">
        <v>1</v>
      </c>
      <c r="C55" s="3" t="s">
        <v>8</v>
      </c>
      <c r="D55" s="3" t="s">
        <v>2</v>
      </c>
      <c r="E55" s="3" t="s">
        <v>3</v>
      </c>
      <c r="F55" s="3" t="s">
        <v>4</v>
      </c>
      <c r="G55" s="3" t="s">
        <v>5</v>
      </c>
      <c r="H55" s="3" t="s">
        <v>6</v>
      </c>
      <c r="I55" s="4" t="s">
        <v>7</v>
      </c>
    </row>
    <row r="56" spans="1:9" x14ac:dyDescent="0.25">
      <c r="A56" s="22"/>
      <c r="B56" s="1" t="s">
        <v>16</v>
      </c>
      <c r="C56" s="1" t="s">
        <v>17</v>
      </c>
      <c r="D56" s="1" t="s">
        <v>19</v>
      </c>
      <c r="E56" s="1" t="s">
        <v>28</v>
      </c>
      <c r="F56" s="1"/>
      <c r="G56" s="1"/>
      <c r="H56" s="1"/>
      <c r="I56" s="5"/>
    </row>
    <row r="57" spans="1:9" x14ac:dyDescent="0.25">
      <c r="A57" s="22"/>
      <c r="B57" s="1" t="s">
        <v>14</v>
      </c>
      <c r="C57" s="1" t="str">
        <f>D56</f>
        <v>CSX Rail yard Chicago, IL</v>
      </c>
      <c r="D57" s="1" t="s">
        <v>30</v>
      </c>
      <c r="E57" s="1" t="s">
        <v>15</v>
      </c>
      <c r="F57" s="1"/>
      <c r="G57" s="1"/>
      <c r="H57" s="1"/>
      <c r="I57" s="5"/>
    </row>
    <row r="58" spans="1:9" x14ac:dyDescent="0.25">
      <c r="A58" s="22"/>
      <c r="B58" s="1" t="s">
        <v>9</v>
      </c>
      <c r="C58" s="1" t="str">
        <f>D57</f>
        <v>Port of New York, NY</v>
      </c>
      <c r="D58" s="1" t="s">
        <v>29</v>
      </c>
      <c r="E58" s="1" t="s">
        <v>11</v>
      </c>
      <c r="F58" s="1"/>
      <c r="G58" s="1"/>
      <c r="H58" s="1"/>
      <c r="I58" s="5"/>
    </row>
    <row r="59" spans="1:9" x14ac:dyDescent="0.25">
      <c r="A59" s="22"/>
      <c r="B59" s="1"/>
      <c r="C59" s="1"/>
      <c r="D59" s="1"/>
      <c r="E59" s="1" t="s">
        <v>12</v>
      </c>
      <c r="F59" s="1"/>
      <c r="G59" s="1"/>
      <c r="H59" s="1"/>
      <c r="I59" s="5"/>
    </row>
    <row r="60" spans="1:9" x14ac:dyDescent="0.25">
      <c r="A60" s="22"/>
      <c r="B60" s="1"/>
      <c r="C60" s="1"/>
      <c r="D60" s="1"/>
      <c r="E60" s="1" t="s">
        <v>13</v>
      </c>
      <c r="F60" s="1"/>
      <c r="G60" s="1"/>
      <c r="H60" s="1"/>
      <c r="I60" s="5"/>
    </row>
    <row r="61" spans="1:9" ht="15.75" thickBot="1" x14ac:dyDescent="0.3">
      <c r="A61" s="23"/>
      <c r="B61" s="10" t="s">
        <v>20</v>
      </c>
      <c r="C61" s="6"/>
      <c r="D61" s="6"/>
      <c r="E61" s="6"/>
      <c r="F61" s="6"/>
      <c r="G61" s="6"/>
      <c r="H61" s="6"/>
      <c r="I61" s="7"/>
    </row>
  </sheetData>
  <mergeCells count="8">
    <mergeCell ref="A48:A54"/>
    <mergeCell ref="A55:A61"/>
    <mergeCell ref="A2:A8"/>
    <mergeCell ref="A9:A15"/>
    <mergeCell ref="A16:A22"/>
    <mergeCell ref="A23:A29"/>
    <mergeCell ref="A34:A40"/>
    <mergeCell ref="A41:A47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Recap</vt:lpstr>
      <vt:lpstr>LA, CA</vt:lpstr>
      <vt:lpstr>Charleston, SC</vt:lpstr>
      <vt:lpstr>Seattle</vt:lpstr>
      <vt:lpstr>NY</vt:lpstr>
      <vt:lpstr>Savannah</vt:lpstr>
      <vt:lpstr>LA, CA (2)</vt:lpstr>
      <vt:lpstr>Charleston, SC (2)</vt:lpstr>
      <vt:lpstr>Recap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</dc:creator>
  <cp:lastModifiedBy>Vidal</cp:lastModifiedBy>
  <cp:lastPrinted>2021-07-22T17:10:23Z</cp:lastPrinted>
  <dcterms:created xsi:type="dcterms:W3CDTF">2021-07-22T04:47:09Z</dcterms:created>
  <dcterms:modified xsi:type="dcterms:W3CDTF">2021-07-22T17:37:02Z</dcterms:modified>
</cp:coreProperties>
</file>