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viddie\Desktop\Rust\"/>
    </mc:Choice>
  </mc:AlternateContent>
  <xr:revisionPtr revIDLastSave="0" documentId="13_ncr:1_{4A03BD0B-0E3E-40CA-B5CE-C3E29025C44B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52" i="1" l="1"/>
  <c r="S152" i="1"/>
  <c r="T152" i="1"/>
  <c r="U152" i="1"/>
  <c r="V152" i="1"/>
  <c r="W152" i="1"/>
  <c r="R153" i="1"/>
  <c r="S153" i="1"/>
  <c r="T153" i="1"/>
  <c r="U153" i="1"/>
  <c r="V153" i="1"/>
  <c r="W153" i="1"/>
  <c r="R154" i="1"/>
  <c r="S154" i="1"/>
  <c r="T154" i="1"/>
  <c r="U154" i="1"/>
  <c r="V154" i="1"/>
  <c r="W154" i="1"/>
  <c r="R155" i="1"/>
  <c r="S155" i="1"/>
  <c r="T155" i="1"/>
  <c r="U155" i="1"/>
  <c r="V155" i="1"/>
  <c r="W155" i="1"/>
  <c r="R156" i="1"/>
  <c r="S156" i="1"/>
  <c r="T156" i="1"/>
  <c r="U156" i="1"/>
  <c r="V156" i="1"/>
  <c r="W156" i="1"/>
  <c r="R157" i="1"/>
  <c r="S157" i="1"/>
  <c r="T157" i="1"/>
  <c r="U157" i="1"/>
  <c r="V157" i="1"/>
  <c r="W157" i="1"/>
  <c r="Q153" i="1"/>
  <c r="Q154" i="1"/>
  <c r="Q155" i="1"/>
  <c r="Q156" i="1"/>
  <c r="Q157" i="1"/>
  <c r="Q152" i="1"/>
  <c r="R140" i="1"/>
  <c r="S140" i="1"/>
  <c r="T140" i="1"/>
  <c r="U140" i="1"/>
  <c r="V140" i="1"/>
  <c r="W140" i="1"/>
  <c r="R141" i="1"/>
  <c r="S141" i="1"/>
  <c r="T141" i="1"/>
  <c r="U141" i="1"/>
  <c r="V141" i="1"/>
  <c r="W141" i="1"/>
  <c r="R142" i="1"/>
  <c r="S142" i="1"/>
  <c r="T142" i="1"/>
  <c r="W142" i="1"/>
  <c r="R143" i="1"/>
  <c r="S143" i="1"/>
  <c r="V143" i="1"/>
  <c r="W143" i="1"/>
  <c r="R144" i="1"/>
  <c r="U144" i="1"/>
  <c r="V144" i="1"/>
  <c r="W144" i="1"/>
  <c r="T145" i="1"/>
  <c r="U145" i="1"/>
  <c r="V145" i="1"/>
  <c r="W145" i="1"/>
  <c r="T139" i="1"/>
  <c r="U139" i="1"/>
  <c r="V139" i="1"/>
  <c r="W139" i="1"/>
  <c r="S139" i="1"/>
  <c r="R139" i="1"/>
  <c r="G100" i="1"/>
  <c r="R115" i="1"/>
  <c r="S115" i="1"/>
  <c r="T115" i="1"/>
  <c r="U115" i="1"/>
  <c r="V115" i="1"/>
  <c r="W115" i="1"/>
  <c r="R116" i="1"/>
  <c r="S116" i="1"/>
  <c r="T116" i="1"/>
  <c r="U116" i="1"/>
  <c r="V116" i="1"/>
  <c r="W116" i="1"/>
  <c r="R117" i="1"/>
  <c r="S117" i="1"/>
  <c r="T117" i="1"/>
  <c r="U117" i="1"/>
  <c r="V117" i="1"/>
  <c r="W117" i="1"/>
  <c r="R118" i="1"/>
  <c r="S118" i="1"/>
  <c r="T118" i="1"/>
  <c r="U118" i="1"/>
  <c r="V118" i="1"/>
  <c r="W118" i="1"/>
  <c r="R119" i="1"/>
  <c r="S119" i="1"/>
  <c r="T119" i="1"/>
  <c r="U119" i="1"/>
  <c r="V119" i="1"/>
  <c r="W119" i="1"/>
  <c r="R120" i="1"/>
  <c r="S120" i="1"/>
  <c r="T120" i="1"/>
  <c r="U120" i="1"/>
  <c r="V120" i="1"/>
  <c r="W120" i="1"/>
  <c r="R121" i="1"/>
  <c r="S121" i="1"/>
  <c r="T121" i="1"/>
  <c r="U121" i="1"/>
  <c r="V121" i="1"/>
  <c r="W121" i="1"/>
  <c r="Q116" i="1"/>
  <c r="Q117" i="1"/>
  <c r="Q118" i="1"/>
  <c r="Q119" i="1"/>
  <c r="Q120" i="1"/>
  <c r="Q121" i="1"/>
  <c r="Q115" i="1"/>
  <c r="AN60" i="1"/>
  <c r="AO35" i="1"/>
  <c r="AO41" i="1" s="1"/>
  <c r="N55" i="1"/>
  <c r="I42" i="1" s="1"/>
  <c r="J42" i="1" s="1"/>
  <c r="M55" i="1"/>
  <c r="H58" i="1" s="1"/>
  <c r="L55" i="1"/>
  <c r="G58" i="1" s="1"/>
  <c r="M60" i="1"/>
  <c r="L60" i="1"/>
  <c r="M58" i="1"/>
  <c r="L58" i="1"/>
  <c r="G64" i="1"/>
  <c r="H56" i="1"/>
  <c r="H61" i="1"/>
  <c r="H65" i="1"/>
  <c r="H40" i="1"/>
  <c r="H44" i="1"/>
  <c r="H48" i="1"/>
  <c r="H52" i="1"/>
  <c r="O49" i="1"/>
  <c r="G41" i="1"/>
  <c r="G45" i="1"/>
  <c r="G49" i="1"/>
  <c r="AB9" i="1"/>
  <c r="C106" i="1" l="1"/>
  <c r="C118" i="1" s="1"/>
  <c r="H51" i="1"/>
  <c r="H43" i="1"/>
  <c r="H39" i="1"/>
  <c r="H64" i="1"/>
  <c r="H60" i="1"/>
  <c r="H54" i="1"/>
  <c r="H50" i="1"/>
  <c r="H46" i="1"/>
  <c r="H42" i="1"/>
  <c r="H67" i="1"/>
  <c r="H63" i="1"/>
  <c r="H59" i="1"/>
  <c r="G60" i="1"/>
  <c r="H55" i="1"/>
  <c r="H47" i="1"/>
  <c r="H53" i="1"/>
  <c r="H49" i="1"/>
  <c r="H45" i="1"/>
  <c r="H41" i="1"/>
  <c r="H66" i="1"/>
  <c r="H62" i="1"/>
  <c r="H57" i="1"/>
  <c r="I49" i="1"/>
  <c r="I45" i="1"/>
  <c r="J45" i="1" s="1"/>
  <c r="I53" i="1"/>
  <c r="I65" i="1"/>
  <c r="I61" i="1"/>
  <c r="G53" i="1"/>
  <c r="I57" i="1"/>
  <c r="I41" i="1"/>
  <c r="J41" i="1" s="1"/>
  <c r="AO39" i="1"/>
  <c r="AO40" i="1"/>
  <c r="E104" i="1"/>
  <c r="E116" i="1" s="1"/>
  <c r="D109" i="1"/>
  <c r="D121" i="1" s="1"/>
  <c r="F107" i="1"/>
  <c r="F119" i="1" s="1"/>
  <c r="D105" i="1"/>
  <c r="D117" i="1" s="1"/>
  <c r="C103" i="1"/>
  <c r="C115" i="1" s="1"/>
  <c r="E108" i="1"/>
  <c r="E120" i="1" s="1"/>
  <c r="C109" i="1"/>
  <c r="C121" i="1" s="1"/>
  <c r="C105" i="1"/>
  <c r="C117" i="1" s="1"/>
  <c r="D108" i="1"/>
  <c r="D120" i="1" s="1"/>
  <c r="D104" i="1"/>
  <c r="D116" i="1" s="1"/>
  <c r="E107" i="1"/>
  <c r="E119" i="1" s="1"/>
  <c r="F103" i="1"/>
  <c r="F115" i="1" s="1"/>
  <c r="F106" i="1"/>
  <c r="F118" i="1" s="1"/>
  <c r="C108" i="1"/>
  <c r="C120" i="1" s="1"/>
  <c r="C104" i="1"/>
  <c r="C116" i="1" s="1"/>
  <c r="D107" i="1"/>
  <c r="D119" i="1" s="1"/>
  <c r="E103" i="1"/>
  <c r="E115" i="1" s="1"/>
  <c r="E106" i="1"/>
  <c r="E118" i="1" s="1"/>
  <c r="F109" i="1"/>
  <c r="F121" i="1" s="1"/>
  <c r="F105" i="1"/>
  <c r="F117" i="1" s="1"/>
  <c r="C107" i="1"/>
  <c r="C119" i="1" s="1"/>
  <c r="D103" i="1"/>
  <c r="D115" i="1" s="1"/>
  <c r="D106" i="1"/>
  <c r="D118" i="1" s="1"/>
  <c r="E109" i="1"/>
  <c r="E121" i="1" s="1"/>
  <c r="E105" i="1"/>
  <c r="E117" i="1" s="1"/>
  <c r="F108" i="1"/>
  <c r="F120" i="1" s="1"/>
  <c r="F104" i="1"/>
  <c r="F116" i="1" s="1"/>
  <c r="G48" i="1"/>
  <c r="G44" i="1"/>
  <c r="G40" i="1"/>
  <c r="G67" i="1"/>
  <c r="G63" i="1"/>
  <c r="G59" i="1"/>
  <c r="I38" i="1"/>
  <c r="J38" i="1" s="1"/>
  <c r="I64" i="1"/>
  <c r="I60" i="1"/>
  <c r="I56" i="1"/>
  <c r="I52" i="1"/>
  <c r="I48" i="1"/>
  <c r="I44" i="1"/>
  <c r="J44" i="1" s="1"/>
  <c r="I40" i="1"/>
  <c r="J40" i="1" s="1"/>
  <c r="G52" i="1"/>
  <c r="G55" i="1"/>
  <c r="G51" i="1"/>
  <c r="G47" i="1"/>
  <c r="G43" i="1"/>
  <c r="G39" i="1"/>
  <c r="G66" i="1"/>
  <c r="G62" i="1"/>
  <c r="G57" i="1"/>
  <c r="I67" i="1"/>
  <c r="I63" i="1"/>
  <c r="I59" i="1"/>
  <c r="I55" i="1"/>
  <c r="I51" i="1"/>
  <c r="I47" i="1"/>
  <c r="I43" i="1"/>
  <c r="J43" i="1" s="1"/>
  <c r="I39" i="1"/>
  <c r="J39" i="1" s="1"/>
  <c r="G38" i="1"/>
  <c r="G54" i="1"/>
  <c r="G50" i="1"/>
  <c r="G46" i="1"/>
  <c r="G42" i="1"/>
  <c r="N49" i="1"/>
  <c r="G65" i="1"/>
  <c r="G61" i="1"/>
  <c r="G56" i="1"/>
  <c r="H38" i="1"/>
  <c r="I66" i="1"/>
  <c r="I62" i="1"/>
  <c r="I58" i="1"/>
  <c r="I54" i="1"/>
  <c r="I50" i="1"/>
  <c r="I46" i="1"/>
  <c r="J46" i="1" s="1"/>
  <c r="H118" i="1" l="1"/>
  <c r="J118" i="1" s="1"/>
  <c r="H119" i="1"/>
  <c r="J119" i="1" s="1"/>
  <c r="H121" i="1"/>
  <c r="J121" i="1" s="1"/>
  <c r="H117" i="1"/>
  <c r="J117" i="1" s="1"/>
  <c r="H115" i="1"/>
  <c r="J115" i="1" s="1"/>
  <c r="H116" i="1"/>
  <c r="J116" i="1" s="1"/>
  <c r="H120" i="1"/>
  <c r="J120" i="1" s="1"/>
  <c r="R133" i="1" l="1"/>
  <c r="V133" i="1"/>
  <c r="S133" i="1"/>
  <c r="W133" i="1"/>
  <c r="T133" i="1"/>
  <c r="U133" i="1"/>
  <c r="Q133" i="1"/>
  <c r="R129" i="1"/>
  <c r="V129" i="1"/>
  <c r="S129" i="1"/>
  <c r="W129" i="1"/>
  <c r="T129" i="1"/>
  <c r="U129" i="1"/>
  <c r="Q129" i="1"/>
  <c r="T128" i="1"/>
  <c r="U128" i="1"/>
  <c r="R128" i="1"/>
  <c r="V128" i="1"/>
  <c r="Q128" i="1"/>
  <c r="S128" i="1"/>
  <c r="W128" i="1"/>
  <c r="R131" i="1"/>
  <c r="V131" i="1"/>
  <c r="S131" i="1"/>
  <c r="W131" i="1"/>
  <c r="Q131" i="1"/>
  <c r="T131" i="1"/>
  <c r="U131" i="1"/>
  <c r="T132" i="1"/>
  <c r="U132" i="1"/>
  <c r="R132" i="1"/>
  <c r="V132" i="1"/>
  <c r="Q132" i="1"/>
  <c r="S132" i="1"/>
  <c r="W132" i="1"/>
  <c r="R127" i="1"/>
  <c r="V127" i="1"/>
  <c r="Q127" i="1"/>
  <c r="W127" i="1"/>
  <c r="S127" i="1"/>
  <c r="T127" i="1"/>
  <c r="U127" i="1"/>
  <c r="T130" i="1"/>
  <c r="Q130" i="1"/>
  <c r="U130" i="1"/>
  <c r="R130" i="1"/>
  <c r="V130" i="1"/>
  <c r="S130" i="1"/>
  <c r="W130" i="1"/>
  <c r="R145" i="1" l="1"/>
  <c r="S145" i="1"/>
  <c r="S144" i="1"/>
  <c r="T144" i="1"/>
  <c r="T143" i="1"/>
  <c r="U143" i="1"/>
  <c r="U142" i="1"/>
  <c r="V14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viddie</author>
  </authors>
  <commentList>
    <comment ref="D21" authorId="0" shapeId="0" xr:uid="{1E4A8F05-B6AA-4330-B94D-0500B8C7357A}">
      <text>
        <r>
          <rPr>
            <b/>
            <sz val="9"/>
            <color indexed="81"/>
            <rFont val="Segoe UI"/>
            <family val="2"/>
          </rPr>
          <t xml:space="preserve">viddie:
</t>
        </r>
        <r>
          <rPr>
            <sz val="9"/>
            <color indexed="81"/>
            <rFont val="Segoe UI"/>
            <family val="2"/>
          </rPr>
          <t>This value doesn't make sense with this system, confirmation needed</t>
        </r>
      </text>
    </comment>
    <comment ref="G38" authorId="0" shapeId="0" xr:uid="{97EE1362-370E-492B-B667-5F2058CAD649}">
      <text>
        <r>
          <rPr>
            <b/>
            <sz val="9"/>
            <color indexed="81"/>
            <rFont val="Segoe UI"/>
            <family val="2"/>
          </rPr>
          <t>viddie:</t>
        </r>
        <r>
          <rPr>
            <sz val="9"/>
            <color indexed="81"/>
            <rFont val="Segoe UI"/>
            <family val="2"/>
          </rPr>
          <t xml:space="preserve">
Steps when every step is average with 1x G</t>
        </r>
      </text>
    </comment>
    <comment ref="H38" authorId="0" shapeId="0" xr:uid="{3CA1BD9D-25E5-49C8-ACB6-0E7B9E7B2449}">
      <text>
        <r>
          <rPr>
            <b/>
            <sz val="9"/>
            <color indexed="81"/>
            <rFont val="Segoe UI"/>
            <family val="2"/>
          </rPr>
          <t>viddie:</t>
        </r>
        <r>
          <rPr>
            <sz val="9"/>
            <color indexed="81"/>
            <rFont val="Segoe UI"/>
            <family val="2"/>
          </rPr>
          <t xml:space="preserve">
Steps when every step is average with 2x G</t>
        </r>
      </text>
    </comment>
    <comment ref="AA49" authorId="0" shapeId="0" xr:uid="{123DB883-3FD3-4522-97AE-683A8B0825B7}">
      <text>
        <r>
          <rPr>
            <b/>
            <sz val="9"/>
            <color indexed="81"/>
            <rFont val="Segoe UI"/>
            <charset val="1"/>
          </rPr>
          <t>viddie:</t>
        </r>
        <r>
          <rPr>
            <sz val="9"/>
            <color indexed="81"/>
            <rFont val="Segoe UI"/>
            <charset val="1"/>
          </rPr>
          <t xml:space="preserve">
Automatically generated values via Excel to fill the gaps i missed</t>
        </r>
      </text>
    </comment>
    <comment ref="B55" authorId="0" shapeId="0" xr:uid="{3C14255E-4E95-44CE-8E29-19D092ACFAD6}">
      <text>
        <r>
          <rPr>
            <b/>
            <sz val="9"/>
            <color indexed="81"/>
            <rFont val="Segoe UI"/>
            <family val="2"/>
          </rPr>
          <t>viddie:</t>
        </r>
        <r>
          <rPr>
            <sz val="9"/>
            <color indexed="81"/>
            <rFont val="Segoe UI"/>
            <family val="2"/>
          </rPr>
          <t xml:space="preserve">
25 and 30 at step 18, exactly 6 times slower than Sapling stage</t>
        </r>
      </text>
    </comment>
    <comment ref="L55" authorId="0" shapeId="0" xr:uid="{D2822A11-D43D-45C1-879D-3C5615277939}">
      <text>
        <r>
          <rPr>
            <b/>
            <sz val="9"/>
            <color indexed="81"/>
            <rFont val="Segoe UI"/>
            <family val="2"/>
          </rPr>
          <t>viddie:</t>
        </r>
        <r>
          <rPr>
            <sz val="9"/>
            <color indexed="81"/>
            <rFont val="Segoe UI"/>
            <family val="2"/>
          </rPr>
          <t xml:space="preserve">
Avg at step 18</t>
        </r>
      </text>
    </comment>
    <comment ref="L58" authorId="0" shapeId="0" xr:uid="{E68C4E96-A48E-4AB9-B426-630086B8E630}">
      <text>
        <r>
          <rPr>
            <b/>
            <sz val="9"/>
            <color indexed="81"/>
            <rFont val="Segoe UI"/>
            <family val="2"/>
          </rPr>
          <t>viddie:</t>
        </r>
        <r>
          <rPr>
            <sz val="9"/>
            <color indexed="81"/>
            <rFont val="Segoe UI"/>
            <family val="2"/>
          </rPr>
          <t xml:space="preserve">
Avg when normalized for 1/6th slower growth in Mature vs. Sapling stage</t>
        </r>
      </text>
    </comment>
    <comment ref="L60" authorId="0" shapeId="0" xr:uid="{0B911749-84FF-464A-B712-ED257A8B3416}">
      <text>
        <r>
          <rPr>
            <b/>
            <sz val="9"/>
            <color indexed="81"/>
            <rFont val="Segoe UI"/>
            <family val="2"/>
          </rPr>
          <t>viddie:</t>
        </r>
        <r>
          <rPr>
            <sz val="9"/>
            <color indexed="81"/>
            <rFont val="Segoe UI"/>
            <family val="2"/>
          </rPr>
          <t xml:space="preserve">
Avg per step taken directly from Sapling stage</t>
        </r>
      </text>
    </comment>
    <comment ref="R67" authorId="0" shapeId="0" xr:uid="{F75E6A0A-6D98-47DD-BE38-ACDB9E2B8F42}">
      <text>
        <r>
          <rPr>
            <b/>
            <sz val="9"/>
            <color indexed="81"/>
            <rFont val="Segoe UI"/>
            <charset val="1"/>
          </rPr>
          <t>viddie:</t>
        </r>
        <r>
          <rPr>
            <sz val="9"/>
            <color indexed="81"/>
            <rFont val="Segoe UI"/>
            <charset val="1"/>
          </rPr>
          <t xml:space="preserve">
Growth seems to be capped at 30 steps</t>
        </r>
      </text>
    </comment>
    <comment ref="AA67" authorId="0" shapeId="0" xr:uid="{12318F25-13F4-4390-B556-7801008C7A66}">
      <text>
        <r>
          <rPr>
            <b/>
            <sz val="9"/>
            <color indexed="81"/>
            <rFont val="Segoe UI"/>
            <charset val="1"/>
          </rPr>
          <t>viddie:</t>
        </r>
        <r>
          <rPr>
            <sz val="9"/>
            <color indexed="81"/>
            <rFont val="Segoe UI"/>
            <charset val="1"/>
          </rPr>
          <t xml:space="preserve">
Cap reached here</t>
        </r>
      </text>
    </comment>
  </commentList>
</comments>
</file>

<file path=xl/sharedStrings.xml><?xml version="1.0" encoding="utf-8"?>
<sst xmlns="http://schemas.openxmlformats.org/spreadsheetml/2006/main" count="114" uniqueCount="52">
  <si>
    <t>Farming</t>
  </si>
  <si>
    <t>Time for a GI</t>
  </si>
  <si>
    <t>Gain per growth interval (GI)</t>
  </si>
  <si>
    <t>Efficiency</t>
  </si>
  <si>
    <t>Seedling</t>
  </si>
  <si>
    <t>0x G</t>
  </si>
  <si>
    <t>1x G</t>
  </si>
  <si>
    <t>2x G</t>
  </si>
  <si>
    <t>3xG</t>
  </si>
  <si>
    <t>Step</t>
  </si>
  <si>
    <t>Avg. Time [s]</t>
  </si>
  <si>
    <t>Time [s]</t>
  </si>
  <si>
    <t>3x G</t>
  </si>
  <si>
    <t>Mature</t>
  </si>
  <si>
    <t>Crossbreed</t>
  </si>
  <si>
    <t>&lt;--------  The values at step 3 seem to be whole numbers. That leads to the formular for growth genes:                                                   "(20 + 5*Growth) / 3" per step</t>
  </si>
  <si>
    <t>Same values for the Seed stage</t>
  </si>
  <si>
    <t>Same values for the Sapling stage</t>
  </si>
  <si>
    <t>Fruiting</t>
  </si>
  <si>
    <t>Fruiting growth</t>
  </si>
  <si>
    <t>Fruiting yield</t>
  </si>
  <si>
    <t>0x Y</t>
  </si>
  <si>
    <t>1x Y</t>
  </si>
  <si>
    <t>2x Y</t>
  </si>
  <si>
    <t>3x Y</t>
  </si>
  <si>
    <t>Average yields per step</t>
  </si>
  <si>
    <t>4x Y</t>
  </si>
  <si>
    <t>5x Y</t>
  </si>
  <si>
    <t>6x Y</t>
  </si>
  <si>
    <t>Mature stage seems to be 1/6th the growth rate of Seedling stage</t>
  </si>
  <si>
    <t>Every step in the Fruiting stage, the yield per step is applied. Yield per step is multiplied with the overall efficiency.</t>
  </si>
  <si>
    <t>Results</t>
  </si>
  <si>
    <t>Growth rates per stage</t>
  </si>
  <si>
    <t>G genes</t>
  </si>
  <si>
    <t>Sapling</t>
  </si>
  <si>
    <t>(1,5*(20 + 5*growth)) / 3</t>
  </si>
  <si>
    <t>Steps to complete stage</t>
  </si>
  <si>
    <t>Minutes per step</t>
  </si>
  <si>
    <t>Time for entire cycle</t>
  </si>
  <si>
    <t>G     /     Y</t>
  </si>
  <si>
    <t>Hours</t>
  </si>
  <si>
    <t>https://www.desmos.com/calculator/lhp9bt7zip</t>
  </si>
  <si>
    <t>Fruiting stage seems to be 1/3th the growth rate of Seedling stage</t>
  </si>
  <si>
    <t>0x G 3x Y</t>
  </si>
  <si>
    <t>G-Genes</t>
  </si>
  <si>
    <t>Y-Genes</t>
  </si>
  <si>
    <t>Yield</t>
  </si>
  <si>
    <t>Expected yield per cycle</t>
  </si>
  <si>
    <t>Expected yield per hour</t>
  </si>
  <si>
    <t>-</t>
  </si>
  <si>
    <t>Gain per Y gene change</t>
  </si>
  <si>
    <t>Gain per G gene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</si>
</sst>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9"/>
      </left>
      <right style="medium">
        <color theme="9"/>
      </right>
      <top style="medium">
        <color theme="9"/>
      </top>
      <bottom style="medium">
        <color theme="9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/>
      <diagonal/>
    </border>
    <border>
      <left style="medium">
        <color rgb="FFFF0000"/>
      </left>
      <right style="thin">
        <color indexed="64"/>
      </right>
      <top style="medium">
        <color rgb="FFFF0000"/>
      </top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 style="medium">
        <color rgb="FFFF0000"/>
      </left>
      <right/>
      <top style="medium">
        <color rgb="FFFF0000"/>
      </top>
      <bottom style="thin">
        <color theme="1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3" borderId="5" applyNumberFormat="0" applyAlignment="0" applyProtection="0"/>
    <xf numFmtId="0" fontId="1" fillId="4" borderId="6" applyNumberFormat="0" applyFont="0" applyAlignment="0" applyProtection="0"/>
    <xf numFmtId="0" fontId="5" fillId="5" borderId="0" applyNumberFormat="0" applyBorder="0" applyAlignment="0" applyProtection="0"/>
  </cellStyleXfs>
  <cellXfs count="94">
    <xf numFmtId="0" fontId="0" fillId="0" borderId="0" xfId="0"/>
    <xf numFmtId="0" fontId="0" fillId="0" borderId="4" xfId="0" applyBorder="1" applyAlignment="1"/>
    <xf numFmtId="9" fontId="0" fillId="0" borderId="3" xfId="1" applyFont="1" applyBorder="1" applyAlignment="1">
      <alignment horizontal="center"/>
    </xf>
    <xf numFmtId="0" fontId="0" fillId="0" borderId="7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1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8" xfId="0" applyFill="1" applyBorder="1"/>
    <xf numFmtId="0" fontId="0" fillId="0" borderId="9" xfId="0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6" borderId="17" xfId="0" applyFill="1" applyBorder="1"/>
    <xf numFmtId="0" fontId="0" fillId="6" borderId="14" xfId="0" applyFill="1" applyBorder="1"/>
    <xf numFmtId="0" fontId="0" fillId="6" borderId="9" xfId="0" applyFill="1" applyBorder="1"/>
    <xf numFmtId="0" fontId="0" fillId="7" borderId="17" xfId="0" applyFill="1" applyBorder="1"/>
    <xf numFmtId="0" fontId="0" fillId="7" borderId="14" xfId="0" applyFill="1" applyBorder="1"/>
    <xf numFmtId="0" fontId="0" fillId="7" borderId="9" xfId="0" applyFill="1" applyBorder="1"/>
    <xf numFmtId="164" fontId="0" fillId="0" borderId="0" xfId="0" applyNumberFormat="1"/>
    <xf numFmtId="0" fontId="0" fillId="0" borderId="0" xfId="0" applyBorder="1" applyAlignment="1">
      <alignment horizontal="center"/>
    </xf>
    <xf numFmtId="0" fontId="0" fillId="0" borderId="28" xfId="0" applyBorder="1"/>
    <xf numFmtId="0" fontId="0" fillId="0" borderId="8" xfId="0" applyNumberFormat="1" applyBorder="1"/>
    <xf numFmtId="0" fontId="4" fillId="3" borderId="5" xfId="4"/>
    <xf numFmtId="0" fontId="0" fillId="8" borderId="9" xfId="0" applyFill="1" applyBorder="1"/>
    <xf numFmtId="0" fontId="0" fillId="0" borderId="3" xfId="0" applyBorder="1"/>
    <xf numFmtId="0" fontId="0" fillId="0" borderId="0" xfId="0" applyBorder="1"/>
    <xf numFmtId="0" fontId="0" fillId="0" borderId="3" xfId="0" applyBorder="1" applyAlignment="1">
      <alignment horizontal="right"/>
    </xf>
    <xf numFmtId="0" fontId="0" fillId="0" borderId="3" xfId="0" applyBorder="1"/>
    <xf numFmtId="0" fontId="0" fillId="9" borderId="9" xfId="0" applyFill="1" applyBorder="1"/>
    <xf numFmtId="0" fontId="0" fillId="10" borderId="9" xfId="0" applyFill="1" applyBorder="1"/>
    <xf numFmtId="0" fontId="0" fillId="11" borderId="17" xfId="0" applyFill="1" applyBorder="1"/>
    <xf numFmtId="0" fontId="0" fillId="0" borderId="26" xfId="0" applyBorder="1"/>
    <xf numFmtId="0" fontId="0" fillId="0" borderId="14" xfId="0" applyBorder="1"/>
    <xf numFmtId="0" fontId="0" fillId="0" borderId="3" xfId="0" applyBorder="1"/>
    <xf numFmtId="0" fontId="0" fillId="0" borderId="25" xfId="0" applyBorder="1"/>
    <xf numFmtId="0" fontId="0" fillId="0" borderId="13" xfId="0" applyBorder="1"/>
    <xf numFmtId="0" fontId="0" fillId="0" borderId="27" xfId="0" applyBorder="1"/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4" borderId="19" xfId="5" applyFont="1" applyBorder="1" applyAlignment="1">
      <alignment horizontal="center" vertical="center" wrapText="1"/>
    </xf>
    <xf numFmtId="0" fontId="0" fillId="4" borderId="20" xfId="5" applyFont="1" applyBorder="1" applyAlignment="1">
      <alignment horizontal="center" vertical="center" wrapText="1"/>
    </xf>
    <xf numFmtId="0" fontId="0" fillId="4" borderId="21" xfId="5" applyFont="1" applyBorder="1" applyAlignment="1">
      <alignment horizontal="center" vertical="center" wrapText="1"/>
    </xf>
    <xf numFmtId="0" fontId="0" fillId="4" borderId="22" xfId="5" applyFont="1" applyBorder="1" applyAlignment="1">
      <alignment horizontal="center" vertical="center" wrapText="1"/>
    </xf>
    <xf numFmtId="0" fontId="0" fillId="4" borderId="23" xfId="5" applyFont="1" applyBorder="1" applyAlignment="1">
      <alignment horizontal="center" vertical="center" wrapText="1"/>
    </xf>
    <xf numFmtId="0" fontId="0" fillId="4" borderId="24" xfId="5" applyFont="1" applyBorder="1" applyAlignment="1">
      <alignment horizontal="center" vertical="center" wrapText="1"/>
    </xf>
    <xf numFmtId="0" fontId="5" fillId="5" borderId="0" xfId="6" applyAlignment="1">
      <alignment horizontal="center" vertical="center" wrapText="1"/>
    </xf>
    <xf numFmtId="0" fontId="2" fillId="2" borderId="1" xfId="2" applyFill="1" applyAlignment="1">
      <alignment horizontal="center" vertical="center"/>
    </xf>
    <xf numFmtId="0" fontId="3" fillId="2" borderId="2" xfId="3" applyFill="1" applyAlignment="1">
      <alignment horizontal="center"/>
    </xf>
    <xf numFmtId="0" fontId="3" fillId="0" borderId="2" xfId="3" applyAlignment="1">
      <alignment horizontal="center"/>
    </xf>
    <xf numFmtId="0" fontId="0" fillId="0" borderId="27" xfId="0" applyBorder="1"/>
    <xf numFmtId="0" fontId="0" fillId="0" borderId="15" xfId="0" applyBorder="1"/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6" xfId="0" applyBorder="1"/>
    <xf numFmtId="0" fontId="0" fillId="0" borderId="14" xfId="0" applyBorder="1"/>
    <xf numFmtId="0" fontId="0" fillId="0" borderId="3" xfId="0" applyBorder="1"/>
    <xf numFmtId="0" fontId="0" fillId="0" borderId="25" xfId="0" applyBorder="1"/>
    <xf numFmtId="0" fontId="0" fillId="0" borderId="13" xfId="0" applyBorder="1"/>
    <xf numFmtId="0" fontId="0" fillId="6" borderId="15" xfId="0" applyFill="1" applyBorder="1"/>
    <xf numFmtId="0" fontId="0" fillId="6" borderId="0" xfId="0" applyFill="1" applyBorder="1"/>
    <xf numFmtId="0" fontId="0" fillId="6" borderId="7" xfId="0" applyFill="1" applyBorder="1"/>
    <xf numFmtId="0" fontId="0" fillId="12" borderId="30" xfId="0" applyFill="1" applyBorder="1"/>
    <xf numFmtId="0" fontId="0" fillId="0" borderId="31" xfId="0" applyBorder="1"/>
    <xf numFmtId="0" fontId="0" fillId="0" borderId="0" xfId="0" applyFill="1" applyBorder="1"/>
    <xf numFmtId="10" fontId="0" fillId="0" borderId="28" xfId="1" applyNumberFormat="1" applyFont="1" applyBorder="1"/>
    <xf numFmtId="10" fontId="0" fillId="0" borderId="25" xfId="1" applyNumberFormat="1" applyFont="1" applyBorder="1"/>
    <xf numFmtId="10" fontId="0" fillId="0" borderId="26" xfId="1" applyNumberFormat="1" applyFont="1" applyBorder="1"/>
    <xf numFmtId="10" fontId="0" fillId="0" borderId="0" xfId="1" applyNumberFormat="1" applyFont="1" applyBorder="1"/>
    <xf numFmtId="10" fontId="0" fillId="6" borderId="14" xfId="1" applyNumberFormat="1" applyFont="1" applyFill="1" applyBorder="1"/>
    <xf numFmtId="10" fontId="0" fillId="6" borderId="0" xfId="1" applyNumberFormat="1" applyFont="1" applyFill="1" applyBorder="1"/>
    <xf numFmtId="10" fontId="0" fillId="0" borderId="0" xfId="1" applyNumberFormat="1" applyFont="1" applyFill="1" applyBorder="1"/>
    <xf numFmtId="10" fontId="0" fillId="12" borderId="30" xfId="1" applyNumberFormat="1" applyFont="1" applyFill="1" applyBorder="1"/>
    <xf numFmtId="10" fontId="0" fillId="0" borderId="27" xfId="1" applyNumberFormat="1" applyFont="1" applyBorder="1"/>
    <xf numFmtId="10" fontId="0" fillId="6" borderId="7" xfId="1" applyNumberFormat="1" applyFont="1" applyFill="1" applyBorder="1"/>
    <xf numFmtId="10" fontId="0" fillId="6" borderId="15" xfId="1" applyNumberFormat="1" applyFont="1" applyFill="1" applyBorder="1"/>
    <xf numFmtId="10" fontId="0" fillId="0" borderId="32" xfId="1" applyNumberFormat="1" applyFont="1" applyBorder="1"/>
    <xf numFmtId="10" fontId="0" fillId="6" borderId="33" xfId="1" applyNumberFormat="1" applyFont="1" applyFill="1" applyBorder="1"/>
    <xf numFmtId="10" fontId="0" fillId="6" borderId="34" xfId="1" applyNumberFormat="1" applyFont="1" applyFill="1" applyBorder="1"/>
    <xf numFmtId="10" fontId="0" fillId="6" borderId="35" xfId="1" applyNumberFormat="1" applyFont="1" applyFill="1" applyBorder="1"/>
    <xf numFmtId="0" fontId="0" fillId="6" borderId="33" xfId="0" applyFill="1" applyBorder="1"/>
    <xf numFmtId="0" fontId="0" fillId="6" borderId="34" xfId="0" applyFill="1" applyBorder="1"/>
    <xf numFmtId="0" fontId="0" fillId="6" borderId="35" xfId="0" applyFill="1" applyBorder="1"/>
    <xf numFmtId="10" fontId="0" fillId="0" borderId="36" xfId="1" applyNumberFormat="1" applyFont="1" applyFill="1" applyBorder="1"/>
  </cellXfs>
  <cellStyles count="7">
    <cellStyle name="Akzent6" xfId="6" builtinId="49"/>
    <cellStyle name="Eingabe" xfId="4" builtinId="20"/>
    <cellStyle name="Notiz" xfId="5" builtinId="10"/>
    <cellStyle name="Prozent" xfId="1" builtinId="5"/>
    <cellStyle name="Standard" xfId="0" builtinId="0"/>
    <cellStyle name="Überschrift 1" xfId="2" builtinId="16"/>
    <cellStyle name="Überschrift 3" xfId="3" builtin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P157"/>
  <sheetViews>
    <sheetView tabSelected="1" topLeftCell="A94" workbookViewId="0">
      <selection activeCell="M124" sqref="M124"/>
    </sheetView>
  </sheetViews>
  <sheetFormatPr baseColWidth="10" defaultColWidth="9.140625" defaultRowHeight="15" x14ac:dyDescent="0.25"/>
  <cols>
    <col min="6" max="6" width="9.5703125" bestFit="1" customWidth="1"/>
    <col min="9" max="9" width="9.5703125" bestFit="1" customWidth="1"/>
    <col min="10" max="10" width="12" bestFit="1" customWidth="1"/>
    <col min="14" max="14" width="11" bestFit="1" customWidth="1"/>
    <col min="31" max="31" width="12.5703125" customWidth="1"/>
    <col min="34" max="34" width="9.5703125" bestFit="1" customWidth="1"/>
    <col min="35" max="36" width="9.5703125" customWidth="1"/>
  </cols>
  <sheetData>
    <row r="2" spans="2:30" ht="15.75" thickBot="1" x14ac:dyDescent="0.3">
      <c r="B2" s="55" t="s">
        <v>0</v>
      </c>
      <c r="C2" s="55"/>
      <c r="D2" s="55"/>
      <c r="E2" s="55"/>
    </row>
    <row r="3" spans="2:30" ht="16.5" thickTop="1" thickBot="1" x14ac:dyDescent="0.3">
      <c r="B3" s="55"/>
      <c r="C3" s="55"/>
      <c r="D3" s="55"/>
      <c r="E3" s="55"/>
      <c r="I3" s="1" t="s">
        <v>3</v>
      </c>
      <c r="J3" s="2">
        <v>0.67</v>
      </c>
    </row>
    <row r="4" spans="2:30" ht="15.75" thickTop="1" x14ac:dyDescent="0.25"/>
    <row r="6" spans="2:30" ht="15.75" thickBot="1" x14ac:dyDescent="0.3">
      <c r="B6" s="56" t="s">
        <v>2</v>
      </c>
      <c r="C6" s="56"/>
      <c r="D6" s="56"/>
      <c r="Y6" s="56" t="s">
        <v>1</v>
      </c>
      <c r="Z6" s="56"/>
      <c r="AA6" s="56"/>
    </row>
    <row r="7" spans="2:30" x14ac:dyDescent="0.25">
      <c r="P7" s="48" t="s">
        <v>16</v>
      </c>
      <c r="Q7" s="49"/>
      <c r="R7" s="50"/>
    </row>
    <row r="8" spans="2:30" x14ac:dyDescent="0.25">
      <c r="B8" s="3" t="s">
        <v>4</v>
      </c>
      <c r="N8" s="3" t="s">
        <v>14</v>
      </c>
      <c r="P8" s="51"/>
      <c r="Q8" s="52"/>
      <c r="R8" s="53"/>
      <c r="Y8" s="4" t="s">
        <v>9</v>
      </c>
      <c r="Z8" s="4" t="s">
        <v>11</v>
      </c>
      <c r="AB8" s="46" t="s">
        <v>10</v>
      </c>
      <c r="AC8" s="47"/>
      <c r="AD8" s="28"/>
    </row>
    <row r="9" spans="2:30" x14ac:dyDescent="0.25">
      <c r="Y9" s="5">
        <v>1</v>
      </c>
      <c r="Z9" s="5">
        <v>63</v>
      </c>
      <c r="AB9" s="46">
        <f>AVERAGE(Z9:Z26)</f>
        <v>59.666666666666664</v>
      </c>
      <c r="AC9" s="47"/>
      <c r="AD9" s="28"/>
    </row>
    <row r="10" spans="2:30" x14ac:dyDescent="0.25">
      <c r="B10" s="12" t="s">
        <v>9</v>
      </c>
      <c r="C10" s="8" t="s">
        <v>5</v>
      </c>
      <c r="D10" s="4" t="s">
        <v>6</v>
      </c>
      <c r="E10" s="4" t="s">
        <v>7</v>
      </c>
      <c r="F10" s="4" t="s">
        <v>8</v>
      </c>
      <c r="H10" s="48" t="s">
        <v>17</v>
      </c>
      <c r="I10" s="49"/>
      <c r="J10" s="50"/>
      <c r="N10" s="12" t="s">
        <v>9</v>
      </c>
      <c r="O10" s="8" t="s">
        <v>5</v>
      </c>
      <c r="P10" s="4" t="s">
        <v>6</v>
      </c>
      <c r="Q10" s="4" t="s">
        <v>7</v>
      </c>
      <c r="R10" s="4" t="s">
        <v>8</v>
      </c>
      <c r="Y10" s="6">
        <v>2</v>
      </c>
      <c r="Z10" s="6">
        <v>60</v>
      </c>
    </row>
    <row r="11" spans="2:30" x14ac:dyDescent="0.25">
      <c r="B11" s="13">
        <v>1</v>
      </c>
      <c r="C11" s="9">
        <v>7</v>
      </c>
      <c r="D11" s="5">
        <v>8</v>
      </c>
      <c r="E11" s="5">
        <v>10</v>
      </c>
      <c r="F11" s="16">
        <v>12</v>
      </c>
      <c r="H11" s="51"/>
      <c r="I11" s="52"/>
      <c r="J11" s="53"/>
      <c r="N11" s="14">
        <v>1</v>
      </c>
      <c r="O11" s="10">
        <v>100</v>
      </c>
      <c r="P11" s="6">
        <v>100</v>
      </c>
      <c r="Q11" s="6">
        <v>100</v>
      </c>
      <c r="R11" s="6">
        <v>100</v>
      </c>
      <c r="Y11" s="6">
        <v>3</v>
      </c>
      <c r="Z11" s="6">
        <v>62</v>
      </c>
    </row>
    <row r="12" spans="2:30" x14ac:dyDescent="0.25">
      <c r="B12" s="14">
        <v>2</v>
      </c>
      <c r="C12" s="10">
        <v>13</v>
      </c>
      <c r="D12" s="6">
        <v>17</v>
      </c>
      <c r="E12" s="6">
        <v>20</v>
      </c>
      <c r="F12" s="17">
        <v>23</v>
      </c>
      <c r="N12" s="15">
        <v>2</v>
      </c>
      <c r="O12" s="11"/>
      <c r="P12" s="7"/>
      <c r="Q12" s="7"/>
      <c r="R12" s="7"/>
      <c r="Y12" s="6">
        <v>4</v>
      </c>
      <c r="Z12" s="6">
        <v>56</v>
      </c>
    </row>
    <row r="13" spans="2:30" ht="15" customHeight="1" x14ac:dyDescent="0.25">
      <c r="B13" s="24">
        <v>3</v>
      </c>
      <c r="C13" s="25">
        <v>20</v>
      </c>
      <c r="D13" s="26">
        <v>25</v>
      </c>
      <c r="E13" s="26">
        <v>30</v>
      </c>
      <c r="F13" s="26">
        <v>35</v>
      </c>
      <c r="H13" s="54" t="s">
        <v>15</v>
      </c>
      <c r="I13" s="54"/>
      <c r="J13" s="54"/>
      <c r="K13" s="54"/>
      <c r="Y13" s="6">
        <v>5</v>
      </c>
      <c r="Z13" s="6">
        <v>55</v>
      </c>
    </row>
    <row r="14" spans="2:30" x14ac:dyDescent="0.25">
      <c r="B14" s="14">
        <v>4</v>
      </c>
      <c r="C14" s="10">
        <v>27</v>
      </c>
      <c r="D14" s="6">
        <v>33</v>
      </c>
      <c r="E14" s="6">
        <v>40</v>
      </c>
      <c r="F14" s="17">
        <v>47</v>
      </c>
      <c r="H14" s="54"/>
      <c r="I14" s="54"/>
      <c r="J14" s="54"/>
      <c r="K14" s="54"/>
      <c r="Y14" s="6">
        <v>6</v>
      </c>
      <c r="Z14" s="6">
        <v>62</v>
      </c>
    </row>
    <row r="15" spans="2:30" ht="15" customHeight="1" x14ac:dyDescent="0.25">
      <c r="B15" s="14">
        <v>5</v>
      </c>
      <c r="C15" s="10">
        <v>33</v>
      </c>
      <c r="D15" s="6">
        <v>42</v>
      </c>
      <c r="E15" s="6">
        <v>50</v>
      </c>
      <c r="F15" s="6">
        <v>59</v>
      </c>
      <c r="H15" s="54"/>
      <c r="I15" s="54"/>
      <c r="J15" s="54"/>
      <c r="K15" s="54"/>
      <c r="Y15" s="6">
        <v>7</v>
      </c>
      <c r="Z15" s="6"/>
    </row>
    <row r="16" spans="2:30" x14ac:dyDescent="0.25">
      <c r="B16" s="14">
        <v>6</v>
      </c>
      <c r="C16" s="10">
        <v>40</v>
      </c>
      <c r="D16" s="6">
        <v>50</v>
      </c>
      <c r="E16" s="6">
        <v>60</v>
      </c>
      <c r="F16" s="6">
        <v>70</v>
      </c>
      <c r="H16" s="54"/>
      <c r="I16" s="54"/>
      <c r="J16" s="54"/>
      <c r="K16" s="54"/>
      <c r="Y16" s="6">
        <v>8</v>
      </c>
      <c r="Z16" s="6"/>
    </row>
    <row r="17" spans="1:31" x14ac:dyDescent="0.25">
      <c r="B17" s="14">
        <v>7</v>
      </c>
      <c r="C17" s="10">
        <v>47</v>
      </c>
      <c r="D17" s="6">
        <v>58</v>
      </c>
      <c r="E17" s="6">
        <v>70</v>
      </c>
      <c r="F17" s="6">
        <v>82</v>
      </c>
      <c r="Y17" s="6">
        <v>9</v>
      </c>
      <c r="Z17" s="6"/>
    </row>
    <row r="18" spans="1:31" x14ac:dyDescent="0.25">
      <c r="A18" t="s">
        <v>12</v>
      </c>
      <c r="B18" s="21">
        <v>8</v>
      </c>
      <c r="C18" s="10">
        <v>53</v>
      </c>
      <c r="D18" s="6">
        <v>67</v>
      </c>
      <c r="E18" s="6">
        <v>80</v>
      </c>
      <c r="F18" s="23">
        <v>93</v>
      </c>
      <c r="Y18" s="6">
        <v>10</v>
      </c>
      <c r="Z18" s="6"/>
    </row>
    <row r="19" spans="1:31" x14ac:dyDescent="0.25">
      <c r="B19" s="14">
        <v>9</v>
      </c>
      <c r="C19" s="10">
        <v>60</v>
      </c>
      <c r="D19" s="6">
        <v>75</v>
      </c>
      <c r="E19" s="6">
        <v>90</v>
      </c>
      <c r="F19" s="6"/>
      <c r="Y19" s="6"/>
      <c r="Z19" s="6"/>
    </row>
    <row r="20" spans="1:31" x14ac:dyDescent="0.25">
      <c r="A20" t="s">
        <v>7</v>
      </c>
      <c r="B20" s="21">
        <v>10</v>
      </c>
      <c r="C20" s="10">
        <v>67</v>
      </c>
      <c r="D20" s="6">
        <v>83</v>
      </c>
      <c r="E20" s="23">
        <v>100</v>
      </c>
      <c r="F20" s="6"/>
      <c r="Y20" s="6"/>
      <c r="Z20" s="6"/>
    </row>
    <row r="21" spans="1:31" x14ac:dyDescent="0.25">
      <c r="A21" t="s">
        <v>6</v>
      </c>
      <c r="B21" s="21">
        <v>11</v>
      </c>
      <c r="C21" s="10">
        <v>73</v>
      </c>
      <c r="D21" s="32">
        <v>92</v>
      </c>
      <c r="E21" s="6"/>
      <c r="F21" s="6"/>
      <c r="Y21" s="6"/>
      <c r="Z21" s="6"/>
    </row>
    <row r="22" spans="1:31" x14ac:dyDescent="0.25">
      <c r="B22" s="14">
        <v>12</v>
      </c>
      <c r="C22" s="10">
        <v>80</v>
      </c>
      <c r="D22" s="6"/>
      <c r="E22" s="6"/>
      <c r="F22" s="6"/>
      <c r="Y22" s="6"/>
      <c r="Z22" s="6"/>
    </row>
    <row r="23" spans="1:31" x14ac:dyDescent="0.25">
      <c r="B23" s="14">
        <v>13</v>
      </c>
      <c r="C23" s="10">
        <v>87</v>
      </c>
      <c r="D23" s="6"/>
      <c r="E23" s="6"/>
      <c r="F23" s="6"/>
      <c r="Y23" s="6"/>
      <c r="Z23" s="6"/>
    </row>
    <row r="24" spans="1:31" x14ac:dyDescent="0.25">
      <c r="B24" s="14">
        <v>14</v>
      </c>
      <c r="C24" s="10">
        <v>93</v>
      </c>
      <c r="D24" s="6"/>
      <c r="E24" s="6"/>
      <c r="F24" s="6"/>
      <c r="Y24" s="6"/>
      <c r="Z24" s="6"/>
    </row>
    <row r="25" spans="1:31" x14ac:dyDescent="0.25">
      <c r="A25" t="s">
        <v>5</v>
      </c>
      <c r="B25" s="21">
        <v>15</v>
      </c>
      <c r="C25" s="22">
        <v>100</v>
      </c>
      <c r="D25" s="6"/>
      <c r="E25" s="6"/>
      <c r="F25" s="6"/>
      <c r="Y25" s="6"/>
      <c r="Z25" s="6"/>
    </row>
    <row r="26" spans="1:31" x14ac:dyDescent="0.25">
      <c r="B26" s="14">
        <v>16</v>
      </c>
      <c r="C26" s="10"/>
      <c r="D26" s="6"/>
      <c r="E26" s="6"/>
      <c r="F26" s="6"/>
      <c r="Y26" s="7"/>
      <c r="Z26" s="7"/>
    </row>
    <row r="27" spans="1:31" x14ac:dyDescent="0.25">
      <c r="B27" s="14">
        <v>17</v>
      </c>
      <c r="C27" s="10"/>
      <c r="D27" s="6"/>
      <c r="E27" s="6"/>
      <c r="F27" s="6"/>
    </row>
    <row r="28" spans="1:31" x14ac:dyDescent="0.25">
      <c r="B28" s="14">
        <v>18</v>
      </c>
      <c r="C28" s="10"/>
      <c r="D28" s="6"/>
      <c r="E28" s="6"/>
      <c r="F28" s="6"/>
    </row>
    <row r="29" spans="1:31" x14ac:dyDescent="0.25">
      <c r="B29" s="14">
        <v>19</v>
      </c>
      <c r="C29" s="10"/>
      <c r="D29" s="6"/>
      <c r="E29" s="6"/>
      <c r="F29" s="6"/>
    </row>
    <row r="30" spans="1:31" x14ac:dyDescent="0.25">
      <c r="B30" s="15">
        <v>20</v>
      </c>
      <c r="C30" s="11"/>
      <c r="D30" s="7"/>
      <c r="E30" s="7"/>
      <c r="F30" s="7"/>
      <c r="X30" s="54" t="s">
        <v>30</v>
      </c>
      <c r="Y30" s="54"/>
      <c r="Z30" s="54"/>
      <c r="AA30" s="54"/>
    </row>
    <row r="31" spans="1:31" x14ac:dyDescent="0.25">
      <c r="X31" s="54"/>
      <c r="Y31" s="54"/>
      <c r="Z31" s="54"/>
      <c r="AA31" s="54"/>
      <c r="AC31" s="54" t="s">
        <v>42</v>
      </c>
      <c r="AD31" s="54"/>
      <c r="AE31" s="54"/>
    </row>
    <row r="32" spans="1:31" x14ac:dyDescent="0.25">
      <c r="X32" s="54"/>
      <c r="Y32" s="54"/>
      <c r="Z32" s="54"/>
      <c r="AA32" s="54"/>
      <c r="AC32" s="54"/>
      <c r="AD32" s="54"/>
      <c r="AE32" s="54"/>
    </row>
    <row r="35" spans="2:42" x14ac:dyDescent="0.25">
      <c r="B35" s="3" t="s">
        <v>13</v>
      </c>
      <c r="I35" s="54" t="s">
        <v>29</v>
      </c>
      <c r="J35" s="54"/>
      <c r="K35" s="54"/>
      <c r="R35" s="60" t="s">
        <v>19</v>
      </c>
      <c r="S35" s="60"/>
      <c r="X35" s="60" t="s">
        <v>20</v>
      </c>
      <c r="Y35" s="60"/>
      <c r="AN35" s="4" t="s">
        <v>3</v>
      </c>
      <c r="AO35" s="31">
        <f>2/3</f>
        <v>0.66666666666666663</v>
      </c>
    </row>
    <row r="36" spans="2:42" ht="15" customHeight="1" x14ac:dyDescent="0.25">
      <c r="I36" s="54"/>
      <c r="J36" s="54"/>
      <c r="K36" s="54"/>
      <c r="X36" t="s">
        <v>5</v>
      </c>
      <c r="AA36" t="s">
        <v>6</v>
      </c>
      <c r="AF36" t="s">
        <v>7</v>
      </c>
      <c r="AI36" t="s">
        <v>12</v>
      </c>
    </row>
    <row r="37" spans="2:42" ht="15.75" thickBot="1" x14ac:dyDescent="0.3">
      <c r="B37" s="12" t="s">
        <v>9</v>
      </c>
      <c r="C37" s="8" t="s">
        <v>5</v>
      </c>
      <c r="D37" s="4" t="s">
        <v>6</v>
      </c>
      <c r="E37" s="4" t="s">
        <v>7</v>
      </c>
      <c r="F37" s="4" t="s">
        <v>8</v>
      </c>
      <c r="R37" s="12" t="s">
        <v>9</v>
      </c>
      <c r="S37" s="8" t="s">
        <v>5</v>
      </c>
      <c r="T37" s="4" t="s">
        <v>6</v>
      </c>
      <c r="U37" s="4" t="s">
        <v>7</v>
      </c>
      <c r="V37" s="4" t="s">
        <v>8</v>
      </c>
      <c r="X37" s="33" t="s">
        <v>21</v>
      </c>
      <c r="Y37" s="33" t="s">
        <v>22</v>
      </c>
      <c r="Z37" s="33" t="s">
        <v>23</v>
      </c>
      <c r="AA37" s="4" t="s">
        <v>21</v>
      </c>
      <c r="AB37" s="33" t="s">
        <v>22</v>
      </c>
      <c r="AC37" s="33" t="s">
        <v>23</v>
      </c>
      <c r="AD37" s="33" t="s">
        <v>24</v>
      </c>
      <c r="AE37" s="36" t="s">
        <v>26</v>
      </c>
      <c r="AF37" s="33" t="s">
        <v>21</v>
      </c>
      <c r="AG37" s="33" t="s">
        <v>22</v>
      </c>
      <c r="AH37" s="33" t="s">
        <v>23</v>
      </c>
      <c r="AI37" s="33" t="s">
        <v>21</v>
      </c>
      <c r="AJ37" s="33" t="s">
        <v>22</v>
      </c>
      <c r="AK37" s="33" t="s">
        <v>23</v>
      </c>
      <c r="AN37" s="57" t="s">
        <v>25</v>
      </c>
      <c r="AO37" s="57"/>
      <c r="AP37" s="57"/>
    </row>
    <row r="38" spans="2:42" x14ac:dyDescent="0.25">
      <c r="B38" s="13">
        <v>1</v>
      </c>
      <c r="C38" s="9"/>
      <c r="D38" s="5">
        <v>1</v>
      </c>
      <c r="E38" s="5"/>
      <c r="F38" s="16"/>
      <c r="G38">
        <f>$B38*L$55</f>
        <v>1.3888888888888888</v>
      </c>
      <c r="H38">
        <f>$B38*M$55</f>
        <v>1.6666666666666667</v>
      </c>
      <c r="I38">
        <f>$B38*N$55</f>
        <v>1.9444444444444444</v>
      </c>
      <c r="J38">
        <f>I38*2</f>
        <v>3.8888888888888888</v>
      </c>
      <c r="R38" s="13">
        <v>1</v>
      </c>
      <c r="S38" s="9">
        <v>2</v>
      </c>
      <c r="T38" s="5">
        <v>3</v>
      </c>
      <c r="U38" s="5">
        <v>3</v>
      </c>
      <c r="V38" s="16">
        <v>4</v>
      </c>
      <c r="X38" s="5"/>
      <c r="Y38" s="5">
        <v>10.83</v>
      </c>
      <c r="Z38" s="5">
        <v>11</v>
      </c>
      <c r="AA38" s="5">
        <v>10.83</v>
      </c>
      <c r="AB38" s="5">
        <v>11.04</v>
      </c>
      <c r="AC38" s="5">
        <v>11.25</v>
      </c>
      <c r="AD38" s="38">
        <v>11.48</v>
      </c>
      <c r="AE38" s="30">
        <v>11.67</v>
      </c>
      <c r="AF38" s="30">
        <v>11</v>
      </c>
      <c r="AG38" s="5">
        <v>11.25</v>
      </c>
      <c r="AH38" s="5">
        <v>11.5</v>
      </c>
      <c r="AI38" s="5"/>
      <c r="AJ38" s="5"/>
      <c r="AK38" s="5"/>
    </row>
    <row r="39" spans="2:42" x14ac:dyDescent="0.25">
      <c r="B39" s="14">
        <v>2</v>
      </c>
      <c r="C39" s="10"/>
      <c r="D39" s="6">
        <v>3</v>
      </c>
      <c r="E39" s="6"/>
      <c r="F39" s="17"/>
      <c r="G39">
        <f t="shared" ref="G39:G67" si="0">B39*$L$55</f>
        <v>2.7777777777777777</v>
      </c>
      <c r="H39">
        <f t="shared" ref="H39:H67" si="1">B39*$M$55</f>
        <v>3.3333333333333335</v>
      </c>
      <c r="I39">
        <f t="shared" ref="I39:I67" si="2">$B39*N$55</f>
        <v>3.8888888888888888</v>
      </c>
      <c r="J39">
        <f t="shared" ref="J39:J46" si="3">I39*2</f>
        <v>7.7777777777777777</v>
      </c>
      <c r="R39" s="14">
        <v>2</v>
      </c>
      <c r="S39" s="10">
        <v>4</v>
      </c>
      <c r="T39" s="6">
        <v>6</v>
      </c>
      <c r="U39" s="6">
        <v>7</v>
      </c>
      <c r="V39" s="17">
        <v>8</v>
      </c>
      <c r="X39" s="6"/>
      <c r="Y39" s="6">
        <v>11.67</v>
      </c>
      <c r="Z39" s="6">
        <v>12</v>
      </c>
      <c r="AA39" s="6">
        <v>11.67</v>
      </c>
      <c r="AB39" s="6">
        <v>12.08</v>
      </c>
      <c r="AC39" s="6">
        <v>12.5</v>
      </c>
      <c r="AD39" s="38">
        <v>12.93</v>
      </c>
      <c r="AE39" s="6">
        <v>13.33</v>
      </c>
      <c r="AF39" s="6">
        <v>12</v>
      </c>
      <c r="AG39" s="6">
        <v>12.5</v>
      </c>
      <c r="AH39" s="6">
        <v>13</v>
      </c>
      <c r="AI39" s="6"/>
      <c r="AJ39" s="6"/>
      <c r="AK39" s="6"/>
      <c r="AN39" s="4" t="s">
        <v>21</v>
      </c>
      <c r="AO39" s="4">
        <f>1.75*AO35</f>
        <v>1.1666666666666665</v>
      </c>
    </row>
    <row r="40" spans="2:42" x14ac:dyDescent="0.25">
      <c r="B40" s="14">
        <v>3</v>
      </c>
      <c r="C40" s="10"/>
      <c r="D40" s="6">
        <v>4</v>
      </c>
      <c r="E40" s="6"/>
      <c r="F40" s="17"/>
      <c r="G40">
        <f t="shared" si="0"/>
        <v>4.1666666666666661</v>
      </c>
      <c r="H40">
        <f t="shared" si="1"/>
        <v>5</v>
      </c>
      <c r="I40">
        <f t="shared" si="2"/>
        <v>5.833333333333333</v>
      </c>
      <c r="J40">
        <f t="shared" si="3"/>
        <v>11.666666666666666</v>
      </c>
      <c r="R40" s="14">
        <v>3</v>
      </c>
      <c r="S40" s="10">
        <v>7</v>
      </c>
      <c r="T40" s="6">
        <v>8</v>
      </c>
      <c r="U40" s="6">
        <v>10</v>
      </c>
      <c r="V40" s="17">
        <v>12</v>
      </c>
      <c r="X40" s="6"/>
      <c r="Y40" s="6">
        <v>12.5</v>
      </c>
      <c r="Z40" s="6">
        <v>13</v>
      </c>
      <c r="AA40" s="6">
        <v>12.5</v>
      </c>
      <c r="AB40" s="6">
        <v>13.13</v>
      </c>
      <c r="AC40" s="6">
        <v>13.75</v>
      </c>
      <c r="AD40" s="6">
        <v>14.38</v>
      </c>
      <c r="AE40" s="6">
        <v>15</v>
      </c>
      <c r="AF40" s="6">
        <v>13</v>
      </c>
      <c r="AG40" s="6">
        <v>13.75</v>
      </c>
      <c r="AH40" s="6">
        <v>14.5</v>
      </c>
      <c r="AI40" s="6"/>
      <c r="AJ40" s="6"/>
      <c r="AK40" s="6"/>
      <c r="AN40" s="4" t="s">
        <v>22</v>
      </c>
      <c r="AO40" s="4">
        <f>2*AO35</f>
        <v>1.3333333333333333</v>
      </c>
    </row>
    <row r="41" spans="2:42" x14ac:dyDescent="0.25">
      <c r="B41" s="14">
        <v>4</v>
      </c>
      <c r="C41" s="10"/>
      <c r="D41" s="6">
        <v>6</v>
      </c>
      <c r="E41" s="6"/>
      <c r="F41" s="17"/>
      <c r="G41">
        <f t="shared" si="0"/>
        <v>5.5555555555555554</v>
      </c>
      <c r="H41">
        <f t="shared" si="1"/>
        <v>6.666666666666667</v>
      </c>
      <c r="I41">
        <f t="shared" si="2"/>
        <v>7.7777777777777777</v>
      </c>
      <c r="J41">
        <f t="shared" si="3"/>
        <v>15.555555555555555</v>
      </c>
      <c r="R41" s="14">
        <v>4</v>
      </c>
      <c r="S41" s="10">
        <v>9</v>
      </c>
      <c r="T41" s="6">
        <v>11</v>
      </c>
      <c r="U41" s="6">
        <v>13</v>
      </c>
      <c r="V41" s="17">
        <v>16</v>
      </c>
      <c r="X41" s="6"/>
      <c r="Y41" s="6">
        <v>13.33</v>
      </c>
      <c r="Z41" s="6">
        <v>14</v>
      </c>
      <c r="AA41" s="6">
        <v>13.33</v>
      </c>
      <c r="AB41" s="6">
        <v>14.17</v>
      </c>
      <c r="AC41" s="6">
        <v>15</v>
      </c>
      <c r="AD41" s="6">
        <v>15.83</v>
      </c>
      <c r="AE41" s="38">
        <v>16.663333333333298</v>
      </c>
      <c r="AF41" s="6">
        <v>14</v>
      </c>
      <c r="AG41" s="6">
        <v>15</v>
      </c>
      <c r="AH41" s="6">
        <v>16</v>
      </c>
      <c r="AI41" s="6"/>
      <c r="AJ41" s="6"/>
      <c r="AK41" s="6"/>
      <c r="AN41" s="4" t="s">
        <v>23</v>
      </c>
      <c r="AO41" s="4">
        <f>2.25*AO35</f>
        <v>1.5</v>
      </c>
    </row>
    <row r="42" spans="2:42" x14ac:dyDescent="0.25">
      <c r="B42" s="14">
        <v>5</v>
      </c>
      <c r="C42" s="10"/>
      <c r="D42" s="6">
        <v>7</v>
      </c>
      <c r="E42" s="6">
        <v>8</v>
      </c>
      <c r="F42" s="17"/>
      <c r="G42">
        <f t="shared" si="0"/>
        <v>6.9444444444444446</v>
      </c>
      <c r="H42">
        <f t="shared" si="1"/>
        <v>8.3333333333333339</v>
      </c>
      <c r="I42">
        <f t="shared" si="2"/>
        <v>9.7222222222222214</v>
      </c>
      <c r="J42">
        <f t="shared" si="3"/>
        <v>19.444444444444443</v>
      </c>
      <c r="R42" s="14">
        <v>5</v>
      </c>
      <c r="S42" s="10">
        <v>11</v>
      </c>
      <c r="T42" s="6">
        <v>14</v>
      </c>
      <c r="U42" s="6">
        <v>17</v>
      </c>
      <c r="V42" s="17"/>
      <c r="X42" s="6"/>
      <c r="Y42" s="6">
        <v>14.17</v>
      </c>
      <c r="Z42" s="6">
        <v>15</v>
      </c>
      <c r="AA42" s="6">
        <v>14.17</v>
      </c>
      <c r="AB42" s="6">
        <v>15.21</v>
      </c>
      <c r="AC42" s="6">
        <v>16.25</v>
      </c>
      <c r="AD42" s="6">
        <v>17.29</v>
      </c>
      <c r="AE42" s="38">
        <v>18.328333333333301</v>
      </c>
      <c r="AF42" s="6">
        <v>15</v>
      </c>
      <c r="AG42" s="6">
        <v>16.25</v>
      </c>
      <c r="AH42" s="6">
        <v>17.5</v>
      </c>
      <c r="AI42" s="6"/>
      <c r="AJ42" s="6"/>
      <c r="AK42" s="6"/>
      <c r="AN42" s="4" t="s">
        <v>24</v>
      </c>
      <c r="AO42" s="4"/>
    </row>
    <row r="43" spans="2:42" x14ac:dyDescent="0.25">
      <c r="B43" s="14">
        <v>6</v>
      </c>
      <c r="C43" s="10"/>
      <c r="D43" s="6">
        <v>8</v>
      </c>
      <c r="E43" s="6">
        <v>10</v>
      </c>
      <c r="F43" s="17"/>
      <c r="G43">
        <f t="shared" si="0"/>
        <v>8.3333333333333321</v>
      </c>
      <c r="H43">
        <f t="shared" si="1"/>
        <v>10</v>
      </c>
      <c r="I43">
        <f t="shared" si="2"/>
        <v>11.666666666666666</v>
      </c>
      <c r="J43">
        <f t="shared" si="3"/>
        <v>23.333333333333332</v>
      </c>
      <c r="R43" s="14">
        <v>6</v>
      </c>
      <c r="S43" s="10">
        <v>13</v>
      </c>
      <c r="T43" s="6">
        <v>17</v>
      </c>
      <c r="U43" s="6">
        <v>20</v>
      </c>
      <c r="V43" s="17"/>
      <c r="X43" s="6"/>
      <c r="Y43" s="6">
        <v>15</v>
      </c>
      <c r="Z43" s="6">
        <v>16</v>
      </c>
      <c r="AA43" s="6">
        <v>15</v>
      </c>
      <c r="AB43" s="6">
        <v>16.25</v>
      </c>
      <c r="AC43" s="6">
        <v>17.5</v>
      </c>
      <c r="AD43" s="6">
        <v>18.75</v>
      </c>
      <c r="AE43" s="38">
        <v>19.9933333333333</v>
      </c>
      <c r="AF43" s="6">
        <v>16</v>
      </c>
      <c r="AG43" s="6">
        <v>17.5</v>
      </c>
      <c r="AH43" s="6">
        <v>19</v>
      </c>
      <c r="AI43" s="6"/>
      <c r="AJ43" s="6"/>
      <c r="AK43" s="6"/>
      <c r="AN43" s="4" t="s">
        <v>26</v>
      </c>
      <c r="AO43" s="4"/>
    </row>
    <row r="44" spans="2:42" x14ac:dyDescent="0.25">
      <c r="B44" s="14">
        <v>7</v>
      </c>
      <c r="C44" s="10"/>
      <c r="D44" s="6">
        <v>10</v>
      </c>
      <c r="E44" s="6">
        <v>12</v>
      </c>
      <c r="F44" s="17"/>
      <c r="G44">
        <f t="shared" si="0"/>
        <v>9.7222222222222214</v>
      </c>
      <c r="H44">
        <f t="shared" si="1"/>
        <v>11.666666666666668</v>
      </c>
      <c r="I44">
        <f t="shared" si="2"/>
        <v>13.611111111111111</v>
      </c>
      <c r="J44">
        <f t="shared" si="3"/>
        <v>27.222222222222221</v>
      </c>
      <c r="R44" s="14">
        <v>7</v>
      </c>
      <c r="S44" s="10">
        <v>16</v>
      </c>
      <c r="T44" s="6">
        <v>19</v>
      </c>
      <c r="U44" s="6">
        <v>23</v>
      </c>
      <c r="V44" s="17"/>
      <c r="X44" s="6"/>
      <c r="Y44" s="6">
        <v>15.83</v>
      </c>
      <c r="Z44" s="6">
        <v>17</v>
      </c>
      <c r="AA44" s="6">
        <v>15.83</v>
      </c>
      <c r="AB44" s="6">
        <v>17.29</v>
      </c>
      <c r="AC44" s="6">
        <v>18.75</v>
      </c>
      <c r="AD44" s="6">
        <v>20.21</v>
      </c>
      <c r="AE44" s="38">
        <v>21.658333333333299</v>
      </c>
      <c r="AF44" s="6">
        <v>17</v>
      </c>
      <c r="AG44" s="6">
        <v>18.75</v>
      </c>
      <c r="AH44" s="6">
        <v>20.5</v>
      </c>
      <c r="AI44" s="6"/>
      <c r="AJ44" s="6"/>
      <c r="AK44" s="6"/>
      <c r="AN44" s="4" t="s">
        <v>27</v>
      </c>
      <c r="AO44" s="4"/>
    </row>
    <row r="45" spans="2:42" x14ac:dyDescent="0.25">
      <c r="B45" s="14">
        <v>8</v>
      </c>
      <c r="C45" s="10"/>
      <c r="D45" s="6">
        <v>11</v>
      </c>
      <c r="E45" s="6">
        <v>13</v>
      </c>
      <c r="F45" s="17"/>
      <c r="G45">
        <f t="shared" si="0"/>
        <v>11.111111111111111</v>
      </c>
      <c r="H45">
        <f t="shared" si="1"/>
        <v>13.333333333333334</v>
      </c>
      <c r="I45">
        <f t="shared" si="2"/>
        <v>15.555555555555555</v>
      </c>
      <c r="J45">
        <f t="shared" si="3"/>
        <v>31.111111111111111</v>
      </c>
      <c r="R45" s="14">
        <v>8</v>
      </c>
      <c r="S45" s="10">
        <v>18</v>
      </c>
      <c r="T45" s="6">
        <v>22</v>
      </c>
      <c r="U45" s="6">
        <v>27</v>
      </c>
      <c r="V45" s="17"/>
      <c r="X45" s="6"/>
      <c r="Y45" s="6">
        <v>16.670000000000002</v>
      </c>
      <c r="Z45" s="6">
        <v>18</v>
      </c>
      <c r="AA45" s="6">
        <v>16.670000000000002</v>
      </c>
      <c r="AB45" s="6">
        <v>18.329999999999998</v>
      </c>
      <c r="AC45" s="6">
        <v>20</v>
      </c>
      <c r="AD45" s="6">
        <v>21.67</v>
      </c>
      <c r="AE45" s="38">
        <v>23.323333333333299</v>
      </c>
      <c r="AF45" s="6">
        <v>18</v>
      </c>
      <c r="AG45" s="6">
        <v>20</v>
      </c>
      <c r="AH45" s="6">
        <v>22</v>
      </c>
      <c r="AI45" s="6"/>
      <c r="AJ45" s="6"/>
      <c r="AK45" s="6"/>
      <c r="AN45" s="4" t="s">
        <v>28</v>
      </c>
      <c r="AO45" s="4"/>
    </row>
    <row r="46" spans="2:42" x14ac:dyDescent="0.25">
      <c r="B46" s="14">
        <v>9</v>
      </c>
      <c r="C46" s="10"/>
      <c r="D46" s="6">
        <v>13</v>
      </c>
      <c r="E46" s="6">
        <v>15</v>
      </c>
      <c r="F46" s="17"/>
      <c r="G46">
        <f t="shared" si="0"/>
        <v>12.5</v>
      </c>
      <c r="H46">
        <f t="shared" si="1"/>
        <v>15</v>
      </c>
      <c r="I46">
        <f t="shared" si="2"/>
        <v>17.5</v>
      </c>
      <c r="J46">
        <f t="shared" si="3"/>
        <v>35</v>
      </c>
      <c r="R46" s="24">
        <v>9</v>
      </c>
      <c r="S46" s="25">
        <v>20</v>
      </c>
      <c r="T46" s="26">
        <v>25</v>
      </c>
      <c r="U46" s="26">
        <v>30</v>
      </c>
      <c r="V46" s="26"/>
      <c r="X46" s="6"/>
      <c r="Y46" s="6">
        <v>17.5</v>
      </c>
      <c r="Z46" s="6">
        <v>19</v>
      </c>
      <c r="AA46" s="6">
        <v>17.5</v>
      </c>
      <c r="AB46" s="6">
        <v>19.38</v>
      </c>
      <c r="AC46" s="6">
        <v>21.25</v>
      </c>
      <c r="AD46" s="6">
        <v>23.13</v>
      </c>
      <c r="AE46" s="38">
        <v>24.988333333333301</v>
      </c>
      <c r="AF46" s="6">
        <v>19</v>
      </c>
      <c r="AG46" s="6">
        <v>21.25</v>
      </c>
      <c r="AH46" s="6">
        <v>23.5</v>
      </c>
      <c r="AI46" s="6"/>
      <c r="AJ46" s="6"/>
      <c r="AK46" s="6"/>
    </row>
    <row r="47" spans="2:42" x14ac:dyDescent="0.25">
      <c r="B47" s="14">
        <v>10</v>
      </c>
      <c r="C47" s="10"/>
      <c r="D47" s="6">
        <v>14</v>
      </c>
      <c r="E47" s="6">
        <v>17</v>
      </c>
      <c r="F47" s="17"/>
      <c r="G47">
        <f t="shared" si="0"/>
        <v>13.888888888888889</v>
      </c>
      <c r="H47">
        <f t="shared" si="1"/>
        <v>16.666666666666668</v>
      </c>
      <c r="I47">
        <f t="shared" si="2"/>
        <v>19.444444444444443</v>
      </c>
      <c r="R47" s="14">
        <v>10</v>
      </c>
      <c r="S47" s="10">
        <v>22</v>
      </c>
      <c r="T47" s="6">
        <v>28</v>
      </c>
      <c r="U47" s="6">
        <v>33</v>
      </c>
      <c r="V47" s="17"/>
      <c r="X47" s="6"/>
      <c r="Y47" s="6">
        <v>18.329999999999998</v>
      </c>
      <c r="Z47" s="6">
        <v>20</v>
      </c>
      <c r="AA47" s="6">
        <v>18.329999999999998</v>
      </c>
      <c r="AB47" s="6">
        <v>20.420000000000002</v>
      </c>
      <c r="AC47" s="6">
        <v>22.5</v>
      </c>
      <c r="AD47" s="6">
        <v>24.58</v>
      </c>
      <c r="AE47" s="38">
        <v>26.6533333333333</v>
      </c>
      <c r="AF47" s="6">
        <v>20</v>
      </c>
      <c r="AG47" s="6">
        <v>22.5</v>
      </c>
      <c r="AH47" s="6">
        <v>25</v>
      </c>
      <c r="AI47" s="6"/>
      <c r="AJ47" s="6"/>
      <c r="AK47" s="6"/>
    </row>
    <row r="48" spans="2:42" x14ac:dyDescent="0.25">
      <c r="B48" s="14">
        <v>11</v>
      </c>
      <c r="C48" s="10"/>
      <c r="D48" s="6">
        <v>15</v>
      </c>
      <c r="E48" s="6">
        <v>18</v>
      </c>
      <c r="F48" s="17"/>
      <c r="G48">
        <f t="shared" si="0"/>
        <v>15.277777777777777</v>
      </c>
      <c r="H48">
        <f t="shared" si="1"/>
        <v>18.333333333333336</v>
      </c>
      <c r="I48">
        <f t="shared" si="2"/>
        <v>21.388888888888889</v>
      </c>
      <c r="R48" s="14">
        <v>11</v>
      </c>
      <c r="S48" s="10"/>
      <c r="T48" s="6">
        <v>31</v>
      </c>
      <c r="U48" s="6">
        <v>37</v>
      </c>
      <c r="V48" s="17"/>
      <c r="X48" s="6"/>
      <c r="Y48" s="38">
        <v>19.166</v>
      </c>
      <c r="Z48" s="6">
        <v>21</v>
      </c>
      <c r="AA48" s="6">
        <v>19.166</v>
      </c>
      <c r="AB48" s="6">
        <v>21.46</v>
      </c>
      <c r="AC48" s="6">
        <v>23.75</v>
      </c>
      <c r="AD48" s="6">
        <v>26.04</v>
      </c>
      <c r="AE48" s="38">
        <v>28.3183333333333</v>
      </c>
      <c r="AF48" s="6">
        <v>21</v>
      </c>
      <c r="AG48" s="6">
        <v>23.75</v>
      </c>
      <c r="AH48" s="6">
        <v>26.5</v>
      </c>
      <c r="AI48" s="6"/>
      <c r="AJ48" s="6"/>
      <c r="AK48" s="6"/>
    </row>
    <row r="49" spans="2:40" x14ac:dyDescent="0.25">
      <c r="B49" s="14">
        <v>12</v>
      </c>
      <c r="C49" s="10"/>
      <c r="D49" s="6">
        <v>17</v>
      </c>
      <c r="E49" s="6">
        <v>20</v>
      </c>
      <c r="F49" s="17"/>
      <c r="G49">
        <f t="shared" si="0"/>
        <v>16.666666666666664</v>
      </c>
      <c r="H49">
        <f t="shared" si="1"/>
        <v>20</v>
      </c>
      <c r="I49">
        <f t="shared" si="2"/>
        <v>23.333333333333332</v>
      </c>
      <c r="N49">
        <f>L55*1.5</f>
        <v>2.083333333333333</v>
      </c>
      <c r="O49">
        <f>M55*1.5</f>
        <v>2.5</v>
      </c>
      <c r="R49" s="14">
        <v>12</v>
      </c>
      <c r="S49" s="10"/>
      <c r="T49" s="6">
        <v>33</v>
      </c>
      <c r="U49" s="6">
        <v>40</v>
      </c>
      <c r="V49" s="17"/>
      <c r="X49" s="6"/>
      <c r="Y49" s="38">
        <v>19.9992727272727</v>
      </c>
      <c r="Z49" s="6">
        <v>22</v>
      </c>
      <c r="AA49" s="38">
        <v>19.9992727272727</v>
      </c>
      <c r="AB49" s="17">
        <v>22.5</v>
      </c>
      <c r="AC49" s="6">
        <v>25</v>
      </c>
      <c r="AD49" s="6"/>
      <c r="AE49" s="38">
        <v>29.983333333333299</v>
      </c>
      <c r="AF49" s="6">
        <v>22</v>
      </c>
      <c r="AG49" s="6">
        <v>25</v>
      </c>
      <c r="AH49" s="6">
        <v>28</v>
      </c>
      <c r="AI49" s="6"/>
      <c r="AJ49" s="6"/>
      <c r="AK49" s="6"/>
    </row>
    <row r="50" spans="2:40" x14ac:dyDescent="0.25">
      <c r="B50" s="14">
        <v>13</v>
      </c>
      <c r="C50" s="10"/>
      <c r="D50" s="6">
        <v>18</v>
      </c>
      <c r="E50" s="6">
        <v>22</v>
      </c>
      <c r="F50" s="17"/>
      <c r="G50">
        <f t="shared" si="0"/>
        <v>18.055555555555554</v>
      </c>
      <c r="H50">
        <f t="shared" si="1"/>
        <v>21.666666666666668</v>
      </c>
      <c r="I50">
        <f t="shared" si="2"/>
        <v>25.277777777777779</v>
      </c>
      <c r="R50" s="14">
        <v>13</v>
      </c>
      <c r="S50" s="10"/>
      <c r="T50" s="6">
        <v>36</v>
      </c>
      <c r="U50" s="6">
        <v>43</v>
      </c>
      <c r="V50" s="17"/>
      <c r="X50" s="6"/>
      <c r="Y50" s="38">
        <v>20.8325454545455</v>
      </c>
      <c r="Z50" s="6">
        <v>23</v>
      </c>
      <c r="AA50" s="38">
        <v>20.8325454545455</v>
      </c>
      <c r="AB50" s="38">
        <v>23.5430909090909</v>
      </c>
      <c r="AC50" s="6">
        <v>26.25</v>
      </c>
      <c r="AD50" s="6"/>
      <c r="AE50" s="38">
        <v>31.648333333333301</v>
      </c>
      <c r="AF50" s="6">
        <v>23</v>
      </c>
      <c r="AG50" s="6">
        <v>26.25</v>
      </c>
      <c r="AH50" s="6">
        <v>29.5</v>
      </c>
      <c r="AI50" s="6"/>
      <c r="AJ50" s="6"/>
      <c r="AK50" s="6"/>
    </row>
    <row r="51" spans="2:40" x14ac:dyDescent="0.25">
      <c r="B51" s="14">
        <v>14</v>
      </c>
      <c r="C51" s="10"/>
      <c r="D51" s="6">
        <v>19</v>
      </c>
      <c r="E51" s="6">
        <v>23</v>
      </c>
      <c r="F51" s="17"/>
      <c r="G51">
        <f t="shared" si="0"/>
        <v>19.444444444444443</v>
      </c>
      <c r="H51">
        <f t="shared" si="1"/>
        <v>23.333333333333336</v>
      </c>
      <c r="I51">
        <f t="shared" si="2"/>
        <v>27.222222222222221</v>
      </c>
      <c r="R51" s="14">
        <v>14</v>
      </c>
      <c r="S51" s="10"/>
      <c r="T51" s="6">
        <v>39</v>
      </c>
      <c r="U51" s="6">
        <v>47</v>
      </c>
      <c r="V51" s="17"/>
      <c r="X51" s="6"/>
      <c r="Y51" s="38">
        <v>21.665818181818199</v>
      </c>
      <c r="Z51" s="6">
        <v>24</v>
      </c>
      <c r="AA51" s="38">
        <v>21.665818181818199</v>
      </c>
      <c r="AB51" s="38">
        <v>24.5848181818182</v>
      </c>
      <c r="AC51" s="6">
        <v>27.5</v>
      </c>
      <c r="AD51" s="6"/>
      <c r="AE51" s="38">
        <v>33.313333333333297</v>
      </c>
      <c r="AF51" s="6">
        <v>24</v>
      </c>
      <c r="AG51" s="6">
        <v>27.5</v>
      </c>
      <c r="AH51" s="6">
        <v>31</v>
      </c>
      <c r="AI51" s="6"/>
      <c r="AJ51" s="6"/>
      <c r="AK51" s="6"/>
    </row>
    <row r="52" spans="2:40" x14ac:dyDescent="0.25">
      <c r="B52" s="14">
        <v>15</v>
      </c>
      <c r="C52" s="10"/>
      <c r="D52" s="6">
        <v>21</v>
      </c>
      <c r="E52" s="6">
        <v>25</v>
      </c>
      <c r="F52" s="17"/>
      <c r="G52">
        <f t="shared" si="0"/>
        <v>20.833333333333332</v>
      </c>
      <c r="H52">
        <f t="shared" si="1"/>
        <v>25</v>
      </c>
      <c r="I52">
        <f t="shared" si="2"/>
        <v>29.166666666666668</v>
      </c>
      <c r="R52" s="14">
        <v>15</v>
      </c>
      <c r="S52" s="10"/>
      <c r="T52" s="6">
        <v>42</v>
      </c>
      <c r="U52" s="6">
        <v>50</v>
      </c>
      <c r="V52" s="17"/>
      <c r="X52" s="6"/>
      <c r="Y52" s="38">
        <v>22.499090909090899</v>
      </c>
      <c r="Z52" s="6">
        <v>25</v>
      </c>
      <c r="AA52" s="38">
        <v>22.499090909090899</v>
      </c>
      <c r="AB52" s="38">
        <v>25.626545454545401</v>
      </c>
      <c r="AC52" s="6">
        <v>28.75</v>
      </c>
      <c r="AD52" s="6"/>
      <c r="AE52" s="38">
        <v>34.978333333333303</v>
      </c>
      <c r="AF52" s="6">
        <v>25</v>
      </c>
      <c r="AG52" s="6">
        <v>28.75</v>
      </c>
      <c r="AH52" s="6">
        <v>32.5</v>
      </c>
      <c r="AI52" s="6"/>
      <c r="AJ52" s="6"/>
      <c r="AK52" s="6"/>
    </row>
    <row r="53" spans="2:40" x14ac:dyDescent="0.25">
      <c r="B53" s="14">
        <v>16</v>
      </c>
      <c r="C53" s="10"/>
      <c r="D53" s="6">
        <v>22</v>
      </c>
      <c r="E53" s="6">
        <v>27</v>
      </c>
      <c r="F53" s="6"/>
      <c r="G53">
        <f t="shared" si="0"/>
        <v>22.222222222222221</v>
      </c>
      <c r="H53">
        <f t="shared" si="1"/>
        <v>26.666666666666668</v>
      </c>
      <c r="I53">
        <f t="shared" si="2"/>
        <v>31.111111111111111</v>
      </c>
      <c r="R53" s="14">
        <v>16</v>
      </c>
      <c r="S53" s="10"/>
      <c r="T53" s="6">
        <v>44</v>
      </c>
      <c r="U53" s="6">
        <v>53</v>
      </c>
      <c r="V53" s="17"/>
      <c r="X53" s="6"/>
      <c r="Y53" s="38">
        <v>23.332363636363599</v>
      </c>
      <c r="Z53" s="6">
        <v>26</v>
      </c>
      <c r="AA53" s="38">
        <v>23.332363636363599</v>
      </c>
      <c r="AB53" s="38">
        <v>26.668272727272701</v>
      </c>
      <c r="AC53" s="6">
        <v>30</v>
      </c>
      <c r="AD53" s="6"/>
      <c r="AE53" s="38">
        <v>36.643333333333302</v>
      </c>
      <c r="AF53" s="6">
        <v>26</v>
      </c>
      <c r="AG53" s="6">
        <v>30</v>
      </c>
      <c r="AH53" s="6">
        <v>34</v>
      </c>
      <c r="AI53" s="6"/>
      <c r="AJ53" s="6"/>
      <c r="AK53" s="6"/>
      <c r="AM53" t="s">
        <v>43</v>
      </c>
      <c r="AN53">
        <v>45</v>
      </c>
    </row>
    <row r="54" spans="2:40" x14ac:dyDescent="0.25">
      <c r="B54" s="14">
        <v>17</v>
      </c>
      <c r="C54" s="10"/>
      <c r="D54" s="6">
        <v>24</v>
      </c>
      <c r="E54" s="6">
        <v>28</v>
      </c>
      <c r="F54" s="6"/>
      <c r="G54">
        <f t="shared" si="0"/>
        <v>23.611111111111111</v>
      </c>
      <c r="H54">
        <f t="shared" si="1"/>
        <v>28.333333333333336</v>
      </c>
      <c r="I54">
        <f t="shared" si="2"/>
        <v>33.055555555555557</v>
      </c>
      <c r="R54" s="14">
        <v>17</v>
      </c>
      <c r="S54" s="10">
        <v>38</v>
      </c>
      <c r="T54" s="6">
        <v>47</v>
      </c>
      <c r="U54" s="6">
        <v>57</v>
      </c>
      <c r="V54" s="17"/>
      <c r="X54" s="6"/>
      <c r="Y54" s="38">
        <v>24.165636363636299</v>
      </c>
      <c r="Z54" s="6">
        <v>27</v>
      </c>
      <c r="AA54" s="38">
        <v>24.165636363636299</v>
      </c>
      <c r="AB54" s="38">
        <v>27.71</v>
      </c>
      <c r="AC54" s="6">
        <v>31.25</v>
      </c>
      <c r="AD54" s="6"/>
      <c r="AE54" s="38">
        <v>38.308333333333302</v>
      </c>
      <c r="AF54" s="6">
        <v>27</v>
      </c>
      <c r="AG54" s="6">
        <v>31.25</v>
      </c>
      <c r="AH54" s="6">
        <v>35.5</v>
      </c>
      <c r="AI54" s="6"/>
      <c r="AJ54" s="6"/>
      <c r="AK54" s="6"/>
    </row>
    <row r="55" spans="2:40" x14ac:dyDescent="0.25">
      <c r="B55" s="24">
        <v>18</v>
      </c>
      <c r="C55" s="25">
        <v>20</v>
      </c>
      <c r="D55" s="26">
        <v>25</v>
      </c>
      <c r="E55" s="26">
        <v>30</v>
      </c>
      <c r="F55" s="26">
        <v>35</v>
      </c>
      <c r="G55">
        <f t="shared" si="0"/>
        <v>25</v>
      </c>
      <c r="H55">
        <f t="shared" si="1"/>
        <v>30</v>
      </c>
      <c r="I55">
        <f t="shared" si="2"/>
        <v>35</v>
      </c>
      <c r="L55">
        <f>D55/$B55</f>
        <v>1.3888888888888888</v>
      </c>
      <c r="M55">
        <f>E55/$B55</f>
        <v>1.6666666666666667</v>
      </c>
      <c r="N55">
        <f>F55/$B55</f>
        <v>1.9444444444444444</v>
      </c>
      <c r="R55" s="14">
        <v>18</v>
      </c>
      <c r="S55" s="10">
        <v>40</v>
      </c>
      <c r="T55" s="6">
        <v>50</v>
      </c>
      <c r="U55" s="6">
        <v>60</v>
      </c>
      <c r="V55" s="17"/>
      <c r="X55" s="6"/>
      <c r="Y55" s="38">
        <v>24.998909090909098</v>
      </c>
      <c r="Z55" s="6">
        <v>28</v>
      </c>
      <c r="AA55" s="38">
        <v>24.998909090909098</v>
      </c>
      <c r="AB55" s="38">
        <v>28.751727272727301</v>
      </c>
      <c r="AC55" s="6">
        <v>32.5</v>
      </c>
      <c r="AD55" s="6"/>
      <c r="AE55" s="38">
        <v>39.973333333333301</v>
      </c>
      <c r="AF55" s="6">
        <v>28</v>
      </c>
      <c r="AG55" s="6">
        <v>32.5</v>
      </c>
      <c r="AH55" s="6">
        <v>37</v>
      </c>
      <c r="AI55" s="6"/>
      <c r="AJ55" s="6"/>
      <c r="AK55" s="6"/>
    </row>
    <row r="56" spans="2:40" x14ac:dyDescent="0.25">
      <c r="B56" s="14">
        <v>19</v>
      </c>
      <c r="C56" s="10"/>
      <c r="D56" s="6"/>
      <c r="E56" s="6">
        <v>32</v>
      </c>
      <c r="F56" s="6"/>
      <c r="G56">
        <f t="shared" si="0"/>
        <v>26.388888888888889</v>
      </c>
      <c r="H56">
        <f t="shared" si="1"/>
        <v>31.666666666666668</v>
      </c>
      <c r="I56">
        <f t="shared" si="2"/>
        <v>36.944444444444443</v>
      </c>
      <c r="R56" s="14">
        <v>19</v>
      </c>
      <c r="S56" s="10"/>
      <c r="T56" s="6">
        <v>53</v>
      </c>
      <c r="U56" s="6">
        <v>63</v>
      </c>
      <c r="V56" s="17"/>
      <c r="X56" s="6"/>
      <c r="Y56" s="38">
        <v>25.832181818181802</v>
      </c>
      <c r="Z56" s="6">
        <v>29</v>
      </c>
      <c r="AA56" s="38">
        <v>25.832181818181802</v>
      </c>
      <c r="AB56" s="38">
        <v>29.793454545454502</v>
      </c>
      <c r="AC56" s="6">
        <v>33.75</v>
      </c>
      <c r="AD56" s="6"/>
      <c r="AE56" s="38">
        <v>41.6383333333333</v>
      </c>
      <c r="AF56" s="6">
        <v>29</v>
      </c>
      <c r="AG56" s="6">
        <v>33.75</v>
      </c>
      <c r="AH56" s="6">
        <v>38.5</v>
      </c>
      <c r="AI56" s="6"/>
      <c r="AJ56" s="6"/>
      <c r="AK56" s="6"/>
    </row>
    <row r="57" spans="2:40" x14ac:dyDescent="0.25">
      <c r="B57" s="14">
        <v>20</v>
      </c>
      <c r="C57" s="10"/>
      <c r="D57" s="6"/>
      <c r="E57" s="6">
        <v>33</v>
      </c>
      <c r="F57" s="6"/>
      <c r="G57">
        <f t="shared" si="0"/>
        <v>27.777777777777779</v>
      </c>
      <c r="H57">
        <f t="shared" si="1"/>
        <v>33.333333333333336</v>
      </c>
      <c r="I57">
        <f t="shared" si="2"/>
        <v>38.888888888888886</v>
      </c>
      <c r="R57" s="14">
        <v>20</v>
      </c>
      <c r="S57" s="10"/>
      <c r="T57" s="6">
        <v>56</v>
      </c>
      <c r="U57" s="6">
        <v>67</v>
      </c>
      <c r="V57" s="17"/>
      <c r="X57" s="6"/>
      <c r="Y57" s="38">
        <v>26.665454545454502</v>
      </c>
      <c r="Z57" s="6">
        <v>30</v>
      </c>
      <c r="AA57" s="38">
        <v>26.665454545454502</v>
      </c>
      <c r="AB57" s="38">
        <v>30.835181818181798</v>
      </c>
      <c r="AC57" s="6">
        <v>35</v>
      </c>
      <c r="AD57" s="6"/>
      <c r="AE57" s="38">
        <v>43.303333333333299</v>
      </c>
      <c r="AF57" s="6">
        <v>30</v>
      </c>
      <c r="AG57" s="6">
        <v>35</v>
      </c>
      <c r="AH57" s="6">
        <v>40</v>
      </c>
      <c r="AI57" s="6"/>
      <c r="AJ57" s="6"/>
      <c r="AK57" s="6"/>
    </row>
    <row r="58" spans="2:40" x14ac:dyDescent="0.25">
      <c r="B58" s="14">
        <v>21</v>
      </c>
      <c r="C58" s="10"/>
      <c r="D58" s="6"/>
      <c r="E58" s="6">
        <v>35</v>
      </c>
      <c r="F58" s="6"/>
      <c r="G58">
        <f t="shared" si="0"/>
        <v>29.166666666666664</v>
      </c>
      <c r="H58">
        <f t="shared" si="1"/>
        <v>35</v>
      </c>
      <c r="I58">
        <f t="shared" si="2"/>
        <v>40.833333333333336</v>
      </c>
      <c r="L58" s="27">
        <f>L55*6</f>
        <v>8.3333333333333321</v>
      </c>
      <c r="M58">
        <f>M55*6</f>
        <v>10</v>
      </c>
      <c r="R58" s="14">
        <v>21</v>
      </c>
      <c r="S58" s="10"/>
      <c r="T58" s="6">
        <v>58</v>
      </c>
      <c r="U58" s="6">
        <v>70</v>
      </c>
      <c r="V58" s="17"/>
      <c r="X58" s="6"/>
      <c r="Y58" s="38">
        <v>27.498727272727301</v>
      </c>
      <c r="Z58" s="6">
        <v>31</v>
      </c>
      <c r="AA58" s="38">
        <v>27.498727272727301</v>
      </c>
      <c r="AB58" s="38">
        <v>31.876909090909098</v>
      </c>
      <c r="AC58" s="6">
        <v>36.25</v>
      </c>
      <c r="AD58" s="6"/>
      <c r="AE58" s="38">
        <v>44.968333333333298</v>
      </c>
      <c r="AF58" s="6">
        <v>31</v>
      </c>
      <c r="AG58" s="6">
        <v>36.25</v>
      </c>
      <c r="AH58" s="6">
        <v>41.5</v>
      </c>
      <c r="AI58" s="6"/>
      <c r="AJ58" s="6"/>
      <c r="AK58" s="6"/>
      <c r="AM58" s="42" t="s">
        <v>44</v>
      </c>
      <c r="AN58" s="31">
        <v>4</v>
      </c>
    </row>
    <row r="59" spans="2:40" x14ac:dyDescent="0.25">
      <c r="B59" s="14">
        <v>22</v>
      </c>
      <c r="C59" s="10"/>
      <c r="D59" s="6"/>
      <c r="E59" s="6"/>
      <c r="F59" s="6"/>
      <c r="G59">
        <f t="shared" si="0"/>
        <v>30.555555555555554</v>
      </c>
      <c r="H59">
        <f t="shared" si="1"/>
        <v>36.666666666666671</v>
      </c>
      <c r="I59">
        <f t="shared" si="2"/>
        <v>42.777777777777779</v>
      </c>
      <c r="L59" s="27"/>
      <c r="R59" s="14">
        <v>22</v>
      </c>
      <c r="S59" s="10"/>
      <c r="T59" s="6">
        <v>61</v>
      </c>
      <c r="U59" s="6">
        <v>73</v>
      </c>
      <c r="V59" s="17"/>
      <c r="X59" s="6"/>
      <c r="Y59" s="38">
        <v>28.332000000000001</v>
      </c>
      <c r="Z59" s="6">
        <v>32</v>
      </c>
      <c r="AA59" s="38">
        <v>28.332000000000001</v>
      </c>
      <c r="AB59" s="38">
        <v>32.918636363636402</v>
      </c>
      <c r="AC59" s="6">
        <v>37.5</v>
      </c>
      <c r="AD59" s="6"/>
      <c r="AE59" s="38">
        <v>46.633333333333297</v>
      </c>
      <c r="AF59" s="6">
        <v>32</v>
      </c>
      <c r="AG59" s="6">
        <v>37.5</v>
      </c>
      <c r="AH59" s="6">
        <v>43</v>
      </c>
      <c r="AI59" s="6"/>
      <c r="AJ59" s="6"/>
      <c r="AK59" s="6"/>
      <c r="AM59" s="42" t="s">
        <v>45</v>
      </c>
      <c r="AN59" s="31">
        <v>1</v>
      </c>
    </row>
    <row r="60" spans="2:40" x14ac:dyDescent="0.25">
      <c r="B60" s="14">
        <v>23</v>
      </c>
      <c r="C60" s="10"/>
      <c r="D60" s="6"/>
      <c r="E60" s="6"/>
      <c r="F60" s="6"/>
      <c r="G60">
        <f t="shared" si="0"/>
        <v>31.944444444444443</v>
      </c>
      <c r="H60">
        <f t="shared" si="1"/>
        <v>38.333333333333336</v>
      </c>
      <c r="I60">
        <f t="shared" si="2"/>
        <v>44.722222222222221</v>
      </c>
      <c r="L60" s="27">
        <f>(20 + 5*1) / 3</f>
        <v>8.3333333333333339</v>
      </c>
      <c r="M60">
        <f>(20 + 5*2) / 3</f>
        <v>10</v>
      </c>
      <c r="R60" s="14">
        <v>23</v>
      </c>
      <c r="S60" s="10"/>
      <c r="T60" s="6">
        <v>64</v>
      </c>
      <c r="U60" s="6">
        <v>77</v>
      </c>
      <c r="V60" s="17"/>
      <c r="X60" s="6"/>
      <c r="Y60" s="38">
        <v>29.165272727272701</v>
      </c>
      <c r="Z60" s="6">
        <v>33</v>
      </c>
      <c r="AA60" s="38">
        <v>29.165272727272701</v>
      </c>
      <c r="AB60" s="38">
        <v>33.960363636363603</v>
      </c>
      <c r="AC60" s="6">
        <v>38.75</v>
      </c>
      <c r="AD60" s="6"/>
      <c r="AE60" s="38">
        <v>48.298333333333296</v>
      </c>
      <c r="AF60" s="6">
        <v>33</v>
      </c>
      <c r="AG60" s="6">
        <v>38.75</v>
      </c>
      <c r="AH60" s="6">
        <v>44.5</v>
      </c>
      <c r="AI60" s="6"/>
      <c r="AJ60" s="6"/>
      <c r="AK60" s="6"/>
      <c r="AM60" s="42" t="s">
        <v>46</v>
      </c>
      <c r="AN60" s="42">
        <f>(30+5*AN58)+(5+1.25*AN58)*AN59</f>
        <v>60</v>
      </c>
    </row>
    <row r="61" spans="2:40" x14ac:dyDescent="0.25">
      <c r="B61" s="14">
        <v>24</v>
      </c>
      <c r="C61" s="10"/>
      <c r="D61" s="6"/>
      <c r="E61" s="6"/>
      <c r="F61" s="6"/>
      <c r="G61">
        <f t="shared" si="0"/>
        <v>33.333333333333329</v>
      </c>
      <c r="H61">
        <f t="shared" si="1"/>
        <v>40</v>
      </c>
      <c r="I61">
        <f t="shared" si="2"/>
        <v>46.666666666666664</v>
      </c>
      <c r="R61" s="14">
        <v>24</v>
      </c>
      <c r="S61" s="10"/>
      <c r="T61" s="6">
        <v>67</v>
      </c>
      <c r="U61" s="6">
        <v>80</v>
      </c>
      <c r="V61" s="17"/>
      <c r="X61" s="6"/>
      <c r="Y61" s="38">
        <v>29.9985454545454</v>
      </c>
      <c r="Z61" s="6">
        <v>34</v>
      </c>
      <c r="AA61" s="38">
        <v>29.9985454545454</v>
      </c>
      <c r="AB61" s="38">
        <v>35.002090909090903</v>
      </c>
      <c r="AC61" s="6">
        <v>40</v>
      </c>
      <c r="AD61" s="6"/>
      <c r="AE61" s="38">
        <v>49.963333333333303</v>
      </c>
      <c r="AF61" s="6">
        <v>34</v>
      </c>
      <c r="AG61" s="6">
        <v>40</v>
      </c>
      <c r="AH61" s="6">
        <v>46</v>
      </c>
      <c r="AI61" s="6"/>
      <c r="AJ61" s="6"/>
      <c r="AK61" s="6"/>
    </row>
    <row r="62" spans="2:40" x14ac:dyDescent="0.25">
      <c r="B62" s="14">
        <v>25</v>
      </c>
      <c r="C62" s="10"/>
      <c r="D62" s="6"/>
      <c r="E62" s="6"/>
      <c r="F62" s="6"/>
      <c r="G62">
        <f t="shared" si="0"/>
        <v>34.722222222222221</v>
      </c>
      <c r="H62">
        <f t="shared" si="1"/>
        <v>41.666666666666671</v>
      </c>
      <c r="I62">
        <f t="shared" si="2"/>
        <v>48.611111111111107</v>
      </c>
      <c r="R62" s="14">
        <v>25</v>
      </c>
      <c r="S62" s="10"/>
      <c r="T62" s="6">
        <v>69</v>
      </c>
      <c r="U62" s="6">
        <v>83</v>
      </c>
      <c r="V62" s="17"/>
      <c r="X62" s="6"/>
      <c r="Y62" s="38">
        <v>30.8318181818182</v>
      </c>
      <c r="Z62" s="6">
        <v>35</v>
      </c>
      <c r="AA62" s="38">
        <v>30.8318181818182</v>
      </c>
      <c r="AB62" s="38">
        <v>36.043818181818203</v>
      </c>
      <c r="AC62" s="6">
        <v>41.25</v>
      </c>
      <c r="AD62" s="6"/>
      <c r="AE62" s="38">
        <v>51.628333333333302</v>
      </c>
      <c r="AF62" s="6">
        <v>35</v>
      </c>
      <c r="AG62" s="6">
        <v>41.25</v>
      </c>
      <c r="AH62" s="6">
        <v>47.5</v>
      </c>
      <c r="AI62" s="6"/>
      <c r="AJ62" s="6"/>
      <c r="AK62" s="6"/>
    </row>
    <row r="63" spans="2:40" x14ac:dyDescent="0.25">
      <c r="B63" s="14">
        <v>26</v>
      </c>
      <c r="C63" s="10"/>
      <c r="D63" s="6"/>
      <c r="E63" s="6"/>
      <c r="F63" s="6"/>
      <c r="G63">
        <f t="shared" si="0"/>
        <v>36.111111111111107</v>
      </c>
      <c r="H63">
        <f t="shared" si="1"/>
        <v>43.333333333333336</v>
      </c>
      <c r="I63">
        <f t="shared" si="2"/>
        <v>50.555555555555557</v>
      </c>
      <c r="R63" s="14">
        <v>26</v>
      </c>
      <c r="S63" s="10"/>
      <c r="T63" s="6">
        <v>72</v>
      </c>
      <c r="U63" s="6">
        <v>87</v>
      </c>
      <c r="V63" s="17"/>
      <c r="X63" s="6"/>
      <c r="Y63" s="38">
        <v>31.6650909090909</v>
      </c>
      <c r="Z63" s="6">
        <v>36</v>
      </c>
      <c r="AA63" s="38">
        <v>31.6650909090909</v>
      </c>
      <c r="AB63" s="38">
        <v>37.085545454545397</v>
      </c>
      <c r="AC63" s="6">
        <v>42.5</v>
      </c>
      <c r="AD63" s="6"/>
      <c r="AE63" s="38">
        <v>53.293333333333301</v>
      </c>
      <c r="AF63" s="6">
        <v>36</v>
      </c>
      <c r="AG63" s="6">
        <v>42.5</v>
      </c>
      <c r="AH63" s="6">
        <v>49</v>
      </c>
      <c r="AI63" s="6"/>
      <c r="AJ63" s="6"/>
      <c r="AK63" s="6"/>
    </row>
    <row r="64" spans="2:40" x14ac:dyDescent="0.25">
      <c r="B64" s="14">
        <v>27</v>
      </c>
      <c r="C64" s="10"/>
      <c r="D64" s="6"/>
      <c r="E64" s="6"/>
      <c r="F64" s="6"/>
      <c r="G64">
        <f t="shared" si="0"/>
        <v>37.5</v>
      </c>
      <c r="H64">
        <f t="shared" si="1"/>
        <v>45</v>
      </c>
      <c r="I64">
        <f t="shared" si="2"/>
        <v>52.5</v>
      </c>
      <c r="R64" s="14">
        <v>27</v>
      </c>
      <c r="S64" s="10">
        <v>60</v>
      </c>
      <c r="T64" s="6">
        <v>75</v>
      </c>
      <c r="U64" s="6">
        <v>90</v>
      </c>
      <c r="V64" s="17"/>
      <c r="X64" s="6"/>
      <c r="Y64" s="38">
        <v>32.498363636363599</v>
      </c>
      <c r="Z64" s="6">
        <v>37</v>
      </c>
      <c r="AA64" s="38">
        <v>32.498363636363599</v>
      </c>
      <c r="AB64" s="38">
        <v>38.127272727272697</v>
      </c>
      <c r="AC64" s="6">
        <v>43.75</v>
      </c>
      <c r="AD64" s="6"/>
      <c r="AE64" s="38">
        <v>54.9583333333333</v>
      </c>
      <c r="AF64" s="6">
        <v>37</v>
      </c>
      <c r="AG64" s="6">
        <v>43.75</v>
      </c>
      <c r="AH64" s="6">
        <v>50.5</v>
      </c>
      <c r="AI64" s="6"/>
      <c r="AJ64" s="6"/>
      <c r="AK64" s="6"/>
    </row>
    <row r="65" spans="2:37" x14ac:dyDescent="0.25">
      <c r="B65" s="14">
        <v>28</v>
      </c>
      <c r="C65" s="10"/>
      <c r="D65" s="6"/>
      <c r="E65" s="6"/>
      <c r="F65" s="6"/>
      <c r="G65">
        <f t="shared" si="0"/>
        <v>38.888888888888886</v>
      </c>
      <c r="H65">
        <f t="shared" si="1"/>
        <v>46.666666666666671</v>
      </c>
      <c r="I65">
        <f t="shared" si="2"/>
        <v>54.444444444444443</v>
      </c>
      <c r="R65" s="14">
        <v>28</v>
      </c>
      <c r="S65" s="10">
        <v>62</v>
      </c>
      <c r="T65" s="6">
        <v>78</v>
      </c>
      <c r="U65" s="6">
        <v>93</v>
      </c>
      <c r="V65" s="17"/>
      <c r="X65" s="6"/>
      <c r="Y65" s="38">
        <v>33.331636363636299</v>
      </c>
      <c r="Z65" s="6">
        <v>38</v>
      </c>
      <c r="AA65" s="38">
        <v>33.331636363636299</v>
      </c>
      <c r="AB65" s="38">
        <v>39.168999999999997</v>
      </c>
      <c r="AC65" s="6">
        <v>45</v>
      </c>
      <c r="AD65" s="6"/>
      <c r="AE65" s="38">
        <v>56.623333333333299</v>
      </c>
      <c r="AF65" s="6">
        <v>38</v>
      </c>
      <c r="AG65" s="6">
        <v>45</v>
      </c>
      <c r="AH65" s="6">
        <v>52</v>
      </c>
      <c r="AI65" s="6"/>
      <c r="AJ65" s="6"/>
      <c r="AK65" s="6"/>
    </row>
    <row r="66" spans="2:37" x14ac:dyDescent="0.25">
      <c r="B66" s="14">
        <v>29</v>
      </c>
      <c r="C66" s="10"/>
      <c r="D66" s="6"/>
      <c r="E66" s="6"/>
      <c r="F66" s="6"/>
      <c r="G66">
        <f t="shared" si="0"/>
        <v>40.277777777777779</v>
      </c>
      <c r="H66">
        <f t="shared" si="1"/>
        <v>48.333333333333336</v>
      </c>
      <c r="I66">
        <f t="shared" si="2"/>
        <v>56.388888888888886</v>
      </c>
      <c r="R66" s="14">
        <v>29</v>
      </c>
      <c r="S66" s="10">
        <v>64</v>
      </c>
      <c r="T66" s="6">
        <v>81</v>
      </c>
      <c r="U66" s="6">
        <v>97</v>
      </c>
      <c r="V66" s="17"/>
      <c r="X66" s="6"/>
      <c r="Y66" s="38">
        <v>34.164909090909099</v>
      </c>
      <c r="Z66" s="6">
        <v>39</v>
      </c>
      <c r="AA66" s="38">
        <v>34.164909090909099</v>
      </c>
      <c r="AB66" s="38">
        <v>40.210727272727297</v>
      </c>
      <c r="AC66" s="6">
        <v>46.25</v>
      </c>
      <c r="AD66" s="6"/>
      <c r="AE66" s="38">
        <v>58.288333333333298</v>
      </c>
      <c r="AF66" s="6">
        <v>39</v>
      </c>
      <c r="AG66" s="6">
        <v>46.25</v>
      </c>
      <c r="AH66" s="6">
        <v>53.5</v>
      </c>
      <c r="AI66" s="6"/>
      <c r="AJ66" s="6"/>
      <c r="AK66" s="6"/>
    </row>
    <row r="67" spans="2:37" x14ac:dyDescent="0.25">
      <c r="B67" s="14">
        <v>30</v>
      </c>
      <c r="C67" s="10"/>
      <c r="D67" s="6"/>
      <c r="E67" s="6"/>
      <c r="F67" s="6"/>
      <c r="G67">
        <f t="shared" si="0"/>
        <v>41.666666666666664</v>
      </c>
      <c r="H67">
        <f t="shared" si="1"/>
        <v>50</v>
      </c>
      <c r="I67">
        <f t="shared" si="2"/>
        <v>58.333333333333336</v>
      </c>
      <c r="R67" s="39">
        <v>30</v>
      </c>
      <c r="S67" s="10">
        <v>67</v>
      </c>
      <c r="T67" s="6">
        <v>83</v>
      </c>
      <c r="U67" s="6">
        <v>100</v>
      </c>
      <c r="V67" s="17"/>
      <c r="X67" s="6">
        <v>30</v>
      </c>
      <c r="Y67" s="6">
        <v>35</v>
      </c>
      <c r="Z67" s="6">
        <v>40</v>
      </c>
      <c r="AA67" s="17">
        <v>35</v>
      </c>
      <c r="AB67" s="6">
        <v>41.25</v>
      </c>
      <c r="AC67" s="6">
        <v>47.5</v>
      </c>
      <c r="AD67" s="6">
        <v>53.75</v>
      </c>
      <c r="AE67" s="6">
        <v>60</v>
      </c>
      <c r="AF67" s="6">
        <v>40</v>
      </c>
      <c r="AG67" s="6">
        <v>47.5</v>
      </c>
      <c r="AH67" s="6">
        <v>55</v>
      </c>
      <c r="AI67" s="6"/>
      <c r="AJ67" s="6"/>
      <c r="AK67" s="6"/>
    </row>
    <row r="68" spans="2:37" x14ac:dyDescent="0.25">
      <c r="B68" s="14">
        <v>31</v>
      </c>
      <c r="C68" s="10"/>
      <c r="D68" s="6"/>
      <c r="E68" s="6"/>
      <c r="F68" s="6"/>
      <c r="R68" s="14">
        <v>31</v>
      </c>
      <c r="S68" s="10">
        <v>69</v>
      </c>
      <c r="T68" s="6">
        <v>86</v>
      </c>
      <c r="U68" s="6"/>
      <c r="V68" s="17"/>
      <c r="X68" s="6"/>
      <c r="Y68" s="6">
        <v>35</v>
      </c>
      <c r="Z68" s="6">
        <v>40</v>
      </c>
      <c r="AA68" s="6">
        <v>35</v>
      </c>
      <c r="AB68" s="6">
        <v>41.25</v>
      </c>
      <c r="AC68" s="37">
        <v>47.5</v>
      </c>
      <c r="AD68" s="6"/>
      <c r="AE68" s="6">
        <v>60</v>
      </c>
      <c r="AF68" s="6"/>
      <c r="AG68" s="6"/>
      <c r="AH68" s="6"/>
      <c r="AI68" s="6"/>
      <c r="AJ68" s="6"/>
      <c r="AK68" s="6"/>
    </row>
    <row r="69" spans="2:37" x14ac:dyDescent="0.25">
      <c r="B69" s="14">
        <v>32</v>
      </c>
      <c r="C69" s="10"/>
      <c r="D69" s="6"/>
      <c r="E69" s="6"/>
      <c r="F69" s="6"/>
      <c r="R69" s="14">
        <v>32</v>
      </c>
      <c r="S69" s="10"/>
      <c r="T69" s="6">
        <v>89</v>
      </c>
      <c r="U69" s="6"/>
      <c r="V69" s="17"/>
      <c r="X69" s="6"/>
      <c r="Y69" s="6">
        <v>35</v>
      </c>
      <c r="Z69" s="6">
        <v>40</v>
      </c>
      <c r="AA69" s="6">
        <v>35</v>
      </c>
      <c r="AB69" s="6">
        <v>41.25</v>
      </c>
      <c r="AC69" s="37">
        <v>47.5</v>
      </c>
      <c r="AD69" s="6"/>
      <c r="AE69" s="6">
        <v>60</v>
      </c>
      <c r="AF69" s="6"/>
      <c r="AG69" s="6"/>
      <c r="AH69" s="6"/>
      <c r="AI69" s="6"/>
      <c r="AJ69" s="6"/>
      <c r="AK69" s="6"/>
    </row>
    <row r="70" spans="2:37" x14ac:dyDescent="0.25">
      <c r="B70" s="14">
        <v>33</v>
      </c>
      <c r="C70" s="10"/>
      <c r="D70" s="6"/>
      <c r="E70" s="6"/>
      <c r="F70" s="6"/>
      <c r="R70" s="14">
        <v>33</v>
      </c>
      <c r="S70" s="10"/>
      <c r="T70" s="6">
        <v>92</v>
      </c>
      <c r="U70" s="6"/>
      <c r="V70" s="17"/>
      <c r="X70" s="6"/>
      <c r="Y70" s="6">
        <v>35</v>
      </c>
      <c r="Z70" s="6">
        <v>40</v>
      </c>
      <c r="AA70" s="6">
        <v>35</v>
      </c>
      <c r="AB70" s="6">
        <v>41.25</v>
      </c>
      <c r="AC70" s="37">
        <v>47.5</v>
      </c>
      <c r="AD70" s="6"/>
      <c r="AE70" s="6">
        <v>60</v>
      </c>
      <c r="AF70" s="6"/>
      <c r="AG70" s="6"/>
      <c r="AH70" s="6"/>
      <c r="AI70" s="6"/>
      <c r="AJ70" s="6"/>
      <c r="AK70" s="6"/>
    </row>
    <row r="71" spans="2:37" x14ac:dyDescent="0.25">
      <c r="B71" s="14">
        <v>34</v>
      </c>
      <c r="C71" s="10"/>
      <c r="D71" s="6"/>
      <c r="E71" s="6"/>
      <c r="F71" s="6"/>
      <c r="R71" s="14">
        <v>34</v>
      </c>
      <c r="S71" s="10"/>
      <c r="T71" s="6">
        <v>95</v>
      </c>
      <c r="U71" s="6"/>
      <c r="V71" s="17"/>
      <c r="X71" s="6"/>
      <c r="Y71" s="6">
        <v>35</v>
      </c>
      <c r="Z71" s="6">
        <v>40</v>
      </c>
      <c r="AA71" s="6">
        <v>35</v>
      </c>
      <c r="AB71" s="6">
        <v>41.25</v>
      </c>
      <c r="AC71" s="37">
        <v>47.5</v>
      </c>
      <c r="AD71" s="6"/>
      <c r="AE71" s="6">
        <v>60</v>
      </c>
      <c r="AF71" s="6"/>
      <c r="AG71" s="6"/>
      <c r="AH71" s="6"/>
      <c r="AI71" s="6"/>
      <c r="AJ71" s="6"/>
      <c r="AK71" s="6"/>
    </row>
    <row r="72" spans="2:37" x14ac:dyDescent="0.25">
      <c r="B72" s="14">
        <v>35</v>
      </c>
      <c r="C72" s="10"/>
      <c r="D72" s="6"/>
      <c r="E72" s="6"/>
      <c r="F72" s="6"/>
      <c r="R72" s="14">
        <v>35</v>
      </c>
      <c r="S72" s="10"/>
      <c r="T72" s="6">
        <v>97</v>
      </c>
      <c r="U72" s="6"/>
      <c r="V72" s="17"/>
      <c r="X72" s="6"/>
      <c r="Y72" s="6">
        <v>35</v>
      </c>
      <c r="Z72" s="6">
        <v>40</v>
      </c>
      <c r="AA72" s="6">
        <v>35</v>
      </c>
      <c r="AB72" s="6">
        <v>41.25</v>
      </c>
      <c r="AC72" s="37">
        <v>47.5</v>
      </c>
      <c r="AD72" s="6"/>
      <c r="AE72" s="6">
        <v>60</v>
      </c>
      <c r="AF72" s="6"/>
      <c r="AG72" s="6"/>
      <c r="AH72" s="6"/>
      <c r="AI72" s="6"/>
      <c r="AJ72" s="6"/>
      <c r="AK72" s="6"/>
    </row>
    <row r="73" spans="2:37" x14ac:dyDescent="0.25">
      <c r="B73" s="14">
        <v>36</v>
      </c>
      <c r="C73" s="10"/>
      <c r="D73" s="6"/>
      <c r="E73" s="6"/>
      <c r="F73" s="6"/>
      <c r="R73" s="14">
        <v>36</v>
      </c>
      <c r="S73" s="10">
        <v>80</v>
      </c>
      <c r="T73" s="6">
        <v>100</v>
      </c>
      <c r="U73" s="6"/>
      <c r="V73" s="17"/>
      <c r="X73" s="6"/>
      <c r="Y73" s="6">
        <v>35</v>
      </c>
      <c r="Z73" s="6">
        <v>40</v>
      </c>
      <c r="AA73" s="6">
        <v>35</v>
      </c>
      <c r="AB73" s="6">
        <v>41.25</v>
      </c>
      <c r="AC73" s="37">
        <v>47.5</v>
      </c>
      <c r="AD73" s="6"/>
      <c r="AE73" s="6">
        <v>60</v>
      </c>
      <c r="AF73" s="6"/>
      <c r="AG73" s="6"/>
      <c r="AH73" s="6"/>
      <c r="AI73" s="6"/>
      <c r="AJ73" s="6"/>
      <c r="AK73" s="6"/>
    </row>
    <row r="74" spans="2:37" x14ac:dyDescent="0.25">
      <c r="B74" s="14">
        <v>37</v>
      </c>
      <c r="C74" s="10"/>
      <c r="D74" s="6"/>
      <c r="E74" s="6"/>
      <c r="F74" s="6"/>
      <c r="R74" s="14">
        <v>37</v>
      </c>
      <c r="S74" s="10"/>
      <c r="T74" s="6"/>
      <c r="U74" s="6"/>
      <c r="V74" s="17"/>
      <c r="X74" s="6"/>
      <c r="Y74" s="6">
        <v>35</v>
      </c>
      <c r="Z74" s="6">
        <v>40</v>
      </c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</row>
    <row r="75" spans="2:37" x14ac:dyDescent="0.25">
      <c r="B75" s="14">
        <v>38</v>
      </c>
      <c r="C75" s="10"/>
      <c r="D75" s="6"/>
      <c r="E75" s="6"/>
      <c r="F75" s="6"/>
      <c r="R75" s="14">
        <v>38</v>
      </c>
      <c r="S75" s="10"/>
      <c r="T75" s="6"/>
      <c r="U75" s="6"/>
      <c r="V75" s="17"/>
      <c r="X75" s="6"/>
      <c r="Y75" s="6">
        <v>35</v>
      </c>
      <c r="Z75" s="6">
        <v>40</v>
      </c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</row>
    <row r="76" spans="2:37" x14ac:dyDescent="0.25">
      <c r="B76" s="14">
        <v>39</v>
      </c>
      <c r="C76" s="10"/>
      <c r="D76" s="6"/>
      <c r="E76" s="6"/>
      <c r="F76" s="6"/>
      <c r="R76" s="14">
        <v>39</v>
      </c>
      <c r="S76" s="10"/>
      <c r="T76" s="6"/>
      <c r="U76" s="6"/>
      <c r="V76" s="17"/>
      <c r="X76" s="6"/>
      <c r="Y76" s="6">
        <v>35</v>
      </c>
      <c r="Z76" s="6">
        <v>40</v>
      </c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</row>
    <row r="77" spans="2:37" x14ac:dyDescent="0.25">
      <c r="B77" s="14">
        <v>40</v>
      </c>
      <c r="C77" s="10"/>
      <c r="D77" s="6"/>
      <c r="E77" s="6"/>
      <c r="F77" s="6"/>
      <c r="R77" s="14">
        <v>40</v>
      </c>
      <c r="S77" s="10"/>
      <c r="T77" s="6"/>
      <c r="U77" s="6"/>
      <c r="V77" s="17"/>
      <c r="X77" s="6"/>
      <c r="Y77" s="6">
        <v>35</v>
      </c>
      <c r="Z77" s="6">
        <v>40</v>
      </c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</row>
    <row r="78" spans="2:37" x14ac:dyDescent="0.25">
      <c r="B78" s="14">
        <v>41</v>
      </c>
      <c r="C78" s="10"/>
      <c r="D78" s="6"/>
      <c r="E78" s="6"/>
      <c r="F78" s="6"/>
      <c r="R78" s="14">
        <v>41</v>
      </c>
      <c r="S78" s="10"/>
      <c r="T78" s="6"/>
      <c r="U78" s="6"/>
      <c r="V78" s="17"/>
      <c r="X78" s="6"/>
      <c r="Y78" s="6">
        <v>35</v>
      </c>
      <c r="Z78" s="6">
        <v>40</v>
      </c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</row>
    <row r="79" spans="2:37" x14ac:dyDescent="0.25">
      <c r="B79" s="14">
        <v>42</v>
      </c>
      <c r="C79" s="10"/>
      <c r="D79" s="6"/>
      <c r="E79" s="6"/>
      <c r="F79" s="6"/>
      <c r="R79" s="14">
        <v>42</v>
      </c>
      <c r="S79" s="10"/>
      <c r="T79" s="6"/>
      <c r="U79" s="6"/>
      <c r="V79" s="17"/>
      <c r="X79" s="6"/>
      <c r="Y79" s="6">
        <v>35</v>
      </c>
      <c r="Z79" s="6">
        <v>40</v>
      </c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</row>
    <row r="80" spans="2:37" x14ac:dyDescent="0.25">
      <c r="B80" s="14">
        <v>43</v>
      </c>
      <c r="C80" s="10"/>
      <c r="D80" s="6"/>
      <c r="E80" s="6"/>
      <c r="F80" s="6"/>
      <c r="R80" s="14">
        <v>43</v>
      </c>
      <c r="S80" s="10"/>
      <c r="T80" s="6"/>
      <c r="U80" s="6"/>
      <c r="V80" s="17"/>
      <c r="X80" s="6"/>
      <c r="Y80" s="6">
        <v>35</v>
      </c>
      <c r="Z80" s="6">
        <v>40</v>
      </c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</row>
    <row r="81" spans="2:37" x14ac:dyDescent="0.25">
      <c r="B81" s="14">
        <v>44</v>
      </c>
      <c r="C81" s="10"/>
      <c r="D81" s="6"/>
      <c r="E81" s="6"/>
      <c r="F81" s="6"/>
      <c r="R81" s="14">
        <v>44</v>
      </c>
      <c r="S81" s="10"/>
      <c r="T81" s="6"/>
      <c r="U81" s="6"/>
      <c r="V81" s="17"/>
      <c r="X81" s="6"/>
      <c r="Y81" s="6">
        <v>35</v>
      </c>
      <c r="Z81" s="6">
        <v>40</v>
      </c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</row>
    <row r="82" spans="2:37" x14ac:dyDescent="0.25">
      <c r="B82" s="14">
        <v>45</v>
      </c>
      <c r="C82" s="10"/>
      <c r="D82" s="6"/>
      <c r="E82" s="6"/>
      <c r="F82" s="6"/>
      <c r="R82" s="14">
        <v>45</v>
      </c>
      <c r="S82" s="10">
        <v>100</v>
      </c>
      <c r="T82" s="6"/>
      <c r="U82" s="6"/>
      <c r="V82" s="17"/>
      <c r="X82" s="6"/>
      <c r="Y82" s="6">
        <v>35</v>
      </c>
      <c r="Z82" s="6">
        <v>40</v>
      </c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</row>
    <row r="83" spans="2:37" x14ac:dyDescent="0.25">
      <c r="B83" s="14">
        <v>46</v>
      </c>
      <c r="C83" s="10"/>
      <c r="D83" s="6"/>
      <c r="E83" s="6"/>
      <c r="F83" s="6"/>
      <c r="R83" s="14">
        <v>46</v>
      </c>
      <c r="S83" s="10"/>
      <c r="T83" s="6"/>
      <c r="U83" s="6"/>
      <c r="V83" s="17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</row>
    <row r="84" spans="2:37" x14ac:dyDescent="0.25">
      <c r="B84" s="14">
        <v>47</v>
      </c>
      <c r="C84" s="10"/>
      <c r="D84" s="6"/>
      <c r="E84" s="6"/>
      <c r="F84" s="6"/>
    </row>
    <row r="85" spans="2:37" x14ac:dyDescent="0.25">
      <c r="B85" s="14">
        <v>48</v>
      </c>
      <c r="C85" s="10"/>
      <c r="D85" s="6"/>
      <c r="E85" s="6"/>
      <c r="F85" s="6"/>
    </row>
    <row r="86" spans="2:37" x14ac:dyDescent="0.25">
      <c r="B86" s="14">
        <v>49</v>
      </c>
      <c r="C86" s="10"/>
      <c r="D86" s="6"/>
      <c r="E86" s="6"/>
      <c r="F86" s="6"/>
    </row>
    <row r="87" spans="2:37" x14ac:dyDescent="0.25">
      <c r="B87" s="14">
        <v>50</v>
      </c>
      <c r="C87" s="10"/>
      <c r="D87" s="6"/>
      <c r="E87" s="6"/>
      <c r="F87" s="6"/>
    </row>
    <row r="88" spans="2:37" x14ac:dyDescent="0.25">
      <c r="B88" s="14">
        <v>51</v>
      </c>
      <c r="C88" s="10"/>
      <c r="D88" s="6"/>
      <c r="E88" s="6"/>
      <c r="F88" s="6"/>
    </row>
    <row r="89" spans="2:37" x14ac:dyDescent="0.25">
      <c r="B89" s="14">
        <v>52</v>
      </c>
      <c r="C89" s="10"/>
      <c r="D89" s="6"/>
      <c r="E89" s="6"/>
      <c r="F89" s="6"/>
    </row>
    <row r="90" spans="2:37" x14ac:dyDescent="0.25">
      <c r="B90" s="14">
        <v>53</v>
      </c>
      <c r="C90" s="10"/>
      <c r="D90" s="6"/>
      <c r="E90" s="6"/>
      <c r="F90" s="6"/>
    </row>
    <row r="91" spans="2:37" x14ac:dyDescent="0.25">
      <c r="B91" s="15">
        <v>54</v>
      </c>
      <c r="C91" s="11"/>
      <c r="D91" s="7"/>
      <c r="E91" s="7"/>
      <c r="F91" s="7"/>
    </row>
    <row r="97" spans="2:21" ht="15.75" thickBot="1" x14ac:dyDescent="0.3">
      <c r="B97" s="55" t="s">
        <v>31</v>
      </c>
      <c r="C97" s="55"/>
      <c r="D97" s="55"/>
    </row>
    <row r="98" spans="2:21" ht="16.5" thickTop="1" thickBot="1" x14ac:dyDescent="0.3">
      <c r="B98" s="55"/>
      <c r="C98" s="55"/>
      <c r="D98" s="55"/>
    </row>
    <row r="99" spans="2:21" ht="15.75" thickTop="1" x14ac:dyDescent="0.25"/>
    <row r="100" spans="2:21" x14ac:dyDescent="0.25">
      <c r="B100" s="60" t="s">
        <v>32</v>
      </c>
      <c r="C100" s="60"/>
      <c r="D100" s="60"/>
      <c r="F100" s="4" t="s">
        <v>3</v>
      </c>
      <c r="G100" s="31">
        <f>2/3</f>
        <v>0.66666666666666663</v>
      </c>
      <c r="Q100" s="63" t="s">
        <v>41</v>
      </c>
      <c r="R100" s="63"/>
      <c r="S100" s="63"/>
      <c r="T100" s="63"/>
      <c r="U100" s="63"/>
    </row>
    <row r="102" spans="2:21" x14ac:dyDescent="0.25">
      <c r="B102" s="4" t="s">
        <v>33</v>
      </c>
      <c r="C102" s="4" t="s">
        <v>4</v>
      </c>
      <c r="D102" s="4" t="s">
        <v>34</v>
      </c>
      <c r="E102" s="4" t="s">
        <v>13</v>
      </c>
      <c r="F102" s="4" t="s">
        <v>18</v>
      </c>
    </row>
    <row r="103" spans="2:21" x14ac:dyDescent="0.25">
      <c r="B103" s="5">
        <v>0</v>
      </c>
      <c r="C103" s="5">
        <f>((1.5*(20 + 5*$B103)) / 3)*$G$100</f>
        <v>6.6666666666666661</v>
      </c>
      <c r="D103" s="5">
        <f>((1.5*(20 + 5*$B103)) / 3)*$G$100</f>
        <v>6.6666666666666661</v>
      </c>
      <c r="E103" s="5">
        <f>((1.5*(20 + 5*$B103)) / 18)*$G$100</f>
        <v>1.1111111111111112</v>
      </c>
      <c r="F103" s="5">
        <f>((1.5*(20 + 5*$B103)) / 9)*$G$100</f>
        <v>2.2222222222222223</v>
      </c>
      <c r="K103" s="46" t="s">
        <v>35</v>
      </c>
      <c r="L103" s="62"/>
      <c r="M103" s="47"/>
    </row>
    <row r="104" spans="2:21" x14ac:dyDescent="0.25">
      <c r="B104" s="6">
        <v>1</v>
      </c>
      <c r="C104" s="6">
        <f t="shared" ref="C104:D109" si="4">((1.5*(20 + 5*$B104)) / 3)*$G$100</f>
        <v>8.3333333333333321</v>
      </c>
      <c r="D104" s="6">
        <f t="shared" si="4"/>
        <v>8.3333333333333321</v>
      </c>
      <c r="E104" s="6">
        <f t="shared" ref="E104:E109" si="5">((1.5*(20 + 5*$B104)) / 18)*$G$100</f>
        <v>1.3888888888888888</v>
      </c>
      <c r="F104" s="6">
        <f t="shared" ref="F104:F109" si="6">((1.5*(20 + 5*$B104)) / 9)*$G$100</f>
        <v>2.7777777777777777</v>
      </c>
    </row>
    <row r="105" spans="2:21" x14ac:dyDescent="0.25">
      <c r="B105" s="6">
        <v>2</v>
      </c>
      <c r="C105" s="6">
        <f t="shared" si="4"/>
        <v>10</v>
      </c>
      <c r="D105" s="6">
        <f t="shared" si="4"/>
        <v>10</v>
      </c>
      <c r="E105" s="6">
        <f t="shared" si="5"/>
        <v>1.6666666666666665</v>
      </c>
      <c r="F105" s="6">
        <f t="shared" si="6"/>
        <v>3.333333333333333</v>
      </c>
    </row>
    <row r="106" spans="2:21" x14ac:dyDescent="0.25">
      <c r="B106" s="6">
        <v>3</v>
      </c>
      <c r="C106" s="6">
        <f t="shared" si="4"/>
        <v>11.666666666666666</v>
      </c>
      <c r="D106" s="6">
        <f t="shared" si="4"/>
        <v>11.666666666666666</v>
      </c>
      <c r="E106" s="6">
        <f t="shared" si="5"/>
        <v>1.9444444444444442</v>
      </c>
      <c r="F106" s="6">
        <f t="shared" si="6"/>
        <v>3.8888888888888884</v>
      </c>
    </row>
    <row r="107" spans="2:21" x14ac:dyDescent="0.25">
      <c r="B107" s="6">
        <v>4</v>
      </c>
      <c r="C107" s="6">
        <f t="shared" si="4"/>
        <v>13.333333333333332</v>
      </c>
      <c r="D107" s="6">
        <f t="shared" si="4"/>
        <v>13.333333333333332</v>
      </c>
      <c r="E107" s="6">
        <f t="shared" si="5"/>
        <v>2.2222222222222223</v>
      </c>
      <c r="F107" s="6">
        <f t="shared" si="6"/>
        <v>4.4444444444444446</v>
      </c>
    </row>
    <row r="108" spans="2:21" x14ac:dyDescent="0.25">
      <c r="B108" s="6">
        <v>5</v>
      </c>
      <c r="C108" s="6">
        <f t="shared" si="4"/>
        <v>15</v>
      </c>
      <c r="D108" s="6">
        <f t="shared" si="4"/>
        <v>15</v>
      </c>
      <c r="E108" s="6">
        <f t="shared" si="5"/>
        <v>2.5</v>
      </c>
      <c r="F108" s="6">
        <f t="shared" si="6"/>
        <v>5</v>
      </c>
    </row>
    <row r="109" spans="2:21" x14ac:dyDescent="0.25">
      <c r="B109" s="7">
        <v>6</v>
      </c>
      <c r="C109" s="7">
        <f t="shared" si="4"/>
        <v>16.666666666666664</v>
      </c>
      <c r="D109" s="7">
        <f t="shared" si="4"/>
        <v>16.666666666666664</v>
      </c>
      <c r="E109" s="7">
        <f t="shared" si="5"/>
        <v>2.7777777777777777</v>
      </c>
      <c r="F109" s="7">
        <f t="shared" si="6"/>
        <v>5.5555555555555554</v>
      </c>
    </row>
    <row r="110" spans="2:21" x14ac:dyDescent="0.25">
      <c r="I110" s="61" t="s">
        <v>37</v>
      </c>
      <c r="J110" s="61"/>
      <c r="K110" s="31">
        <v>1</v>
      </c>
    </row>
    <row r="112" spans="2:21" x14ac:dyDescent="0.25">
      <c r="B112" s="60" t="s">
        <v>36</v>
      </c>
      <c r="C112" s="60"/>
      <c r="D112" s="60"/>
      <c r="P112" s="60" t="s">
        <v>47</v>
      </c>
      <c r="Q112" s="60"/>
      <c r="R112" s="60"/>
    </row>
    <row r="114" spans="2:23" x14ac:dyDescent="0.25">
      <c r="B114" s="4" t="s">
        <v>33</v>
      </c>
      <c r="C114" s="4" t="s">
        <v>4</v>
      </c>
      <c r="D114" s="4" t="s">
        <v>34</v>
      </c>
      <c r="E114" s="4" t="s">
        <v>13</v>
      </c>
      <c r="F114" s="4" t="s">
        <v>18</v>
      </c>
      <c r="H114" s="66" t="s">
        <v>38</v>
      </c>
      <c r="I114" s="66"/>
      <c r="J114" s="35" t="s">
        <v>40</v>
      </c>
      <c r="P114" s="4" t="s">
        <v>39</v>
      </c>
      <c r="Q114" s="4">
        <v>0</v>
      </c>
      <c r="R114" s="4">
        <v>1</v>
      </c>
      <c r="S114" s="4">
        <v>2</v>
      </c>
      <c r="T114" s="4">
        <v>3</v>
      </c>
      <c r="U114" s="4">
        <v>4</v>
      </c>
      <c r="V114" s="4">
        <v>5</v>
      </c>
      <c r="W114" s="4">
        <v>6</v>
      </c>
    </row>
    <row r="115" spans="2:23" ht="15.75" thickBot="1" x14ac:dyDescent="0.3">
      <c r="B115" s="5">
        <v>0</v>
      </c>
      <c r="C115" s="5">
        <f>ROUNDDOWN(100/C103,0)</f>
        <v>15</v>
      </c>
      <c r="D115" s="5">
        <f t="shared" ref="D115:F115" si="7">ROUNDDOWN(100/D103,0)</f>
        <v>15</v>
      </c>
      <c r="E115" s="5">
        <f t="shared" si="7"/>
        <v>90</v>
      </c>
      <c r="F115" s="5">
        <f t="shared" si="7"/>
        <v>45</v>
      </c>
      <c r="H115" s="67">
        <f>SUM(C115:F115)</f>
        <v>165</v>
      </c>
      <c r="I115" s="68"/>
      <c r="J115" s="5">
        <f>ROUND(H115/60,2)</f>
        <v>2.75</v>
      </c>
      <c r="P115" s="4">
        <v>0</v>
      </c>
      <c r="Q115" s="18">
        <f>(30+5*$P115)+(5+1.25*$P115)*Q$114</f>
        <v>30</v>
      </c>
      <c r="R115" s="29">
        <f t="shared" ref="R115:W115" si="8">(30+5*$P115)+(5+1.25*$P115)*R$114</f>
        <v>35</v>
      </c>
      <c r="S115" s="29">
        <f t="shared" si="8"/>
        <v>40</v>
      </c>
      <c r="T115" s="29">
        <f t="shared" si="8"/>
        <v>45</v>
      </c>
      <c r="U115" s="29">
        <f t="shared" si="8"/>
        <v>50</v>
      </c>
      <c r="V115" s="29">
        <f t="shared" si="8"/>
        <v>55</v>
      </c>
      <c r="W115" s="9">
        <f t="shared" si="8"/>
        <v>60</v>
      </c>
    </row>
    <row r="116" spans="2:23" ht="15.75" thickBot="1" x14ac:dyDescent="0.3">
      <c r="B116" s="6">
        <v>1</v>
      </c>
      <c r="C116" s="6">
        <f t="shared" ref="C116:C121" si="9">ROUNDDOWN(100/C104,0)</f>
        <v>12</v>
      </c>
      <c r="D116" s="6">
        <f t="shared" ref="D116:F116" si="10">ROUNDDOWN(100/D104,0)</f>
        <v>12</v>
      </c>
      <c r="E116" s="6">
        <f t="shared" si="10"/>
        <v>72</v>
      </c>
      <c r="F116" s="6">
        <f t="shared" si="10"/>
        <v>36</v>
      </c>
      <c r="H116" s="64">
        <f t="shared" ref="H116:H121" si="11">SUM(C116:F116)</f>
        <v>132</v>
      </c>
      <c r="I116" s="65"/>
      <c r="J116" s="6">
        <f t="shared" ref="J116:J121" si="12">ROUND(H116/60,2)</f>
        <v>2.2000000000000002</v>
      </c>
      <c r="M116" s="34"/>
      <c r="O116" s="34"/>
      <c r="P116" s="73">
        <v>1</v>
      </c>
      <c r="Q116" s="19">
        <f t="shared" ref="Q116:W121" si="13">(30+5*$P116)+(5+1.25*$P116)*Q$114</f>
        <v>35</v>
      </c>
      <c r="R116" s="34">
        <f t="shared" si="13"/>
        <v>41.25</v>
      </c>
      <c r="S116" s="34">
        <f t="shared" si="13"/>
        <v>47.5</v>
      </c>
      <c r="T116" s="34">
        <f t="shared" si="13"/>
        <v>53.75</v>
      </c>
      <c r="U116" s="34">
        <f t="shared" si="13"/>
        <v>60</v>
      </c>
      <c r="V116" s="34">
        <f t="shared" si="13"/>
        <v>66.25</v>
      </c>
      <c r="W116" s="90">
        <f t="shared" si="13"/>
        <v>72.5</v>
      </c>
    </row>
    <row r="117" spans="2:23" ht="15.75" thickBot="1" x14ac:dyDescent="0.3">
      <c r="B117" s="6">
        <v>2</v>
      </c>
      <c r="C117" s="6">
        <f t="shared" si="9"/>
        <v>10</v>
      </c>
      <c r="D117" s="6">
        <f t="shared" ref="D117:F117" si="14">ROUNDDOWN(100/D105,0)</f>
        <v>10</v>
      </c>
      <c r="E117" s="6">
        <f t="shared" si="14"/>
        <v>60</v>
      </c>
      <c r="F117" s="6">
        <f t="shared" si="14"/>
        <v>30</v>
      </c>
      <c r="H117" s="64">
        <f t="shared" si="11"/>
        <v>110</v>
      </c>
      <c r="I117" s="65"/>
      <c r="J117" s="6">
        <f t="shared" si="12"/>
        <v>1.83</v>
      </c>
      <c r="M117" s="34"/>
      <c r="O117" s="41"/>
      <c r="P117" s="4">
        <v>2</v>
      </c>
      <c r="Q117" s="19">
        <f t="shared" si="13"/>
        <v>40</v>
      </c>
      <c r="R117" s="34">
        <f t="shared" si="13"/>
        <v>47.5</v>
      </c>
      <c r="S117" s="34">
        <f t="shared" si="13"/>
        <v>55</v>
      </c>
      <c r="T117" s="34">
        <f t="shared" si="13"/>
        <v>62.5</v>
      </c>
      <c r="U117" s="34">
        <f t="shared" si="13"/>
        <v>70</v>
      </c>
      <c r="V117" s="91">
        <f t="shared" si="13"/>
        <v>77.5</v>
      </c>
      <c r="W117" s="22">
        <f t="shared" si="13"/>
        <v>85</v>
      </c>
    </row>
    <row r="118" spans="2:23" ht="15.75" thickBot="1" x14ac:dyDescent="0.3">
      <c r="B118" s="6">
        <v>3</v>
      </c>
      <c r="C118" s="6">
        <f t="shared" si="9"/>
        <v>8</v>
      </c>
      <c r="D118" s="6">
        <f t="shared" ref="D118:F118" si="15">ROUNDDOWN(100/D106,0)</f>
        <v>8</v>
      </c>
      <c r="E118" s="6">
        <f t="shared" si="15"/>
        <v>51</v>
      </c>
      <c r="F118" s="6">
        <f t="shared" si="15"/>
        <v>25</v>
      </c>
      <c r="H118" s="64">
        <f t="shared" si="11"/>
        <v>92</v>
      </c>
      <c r="I118" s="65"/>
      <c r="J118" s="6">
        <f t="shared" si="12"/>
        <v>1.53</v>
      </c>
      <c r="P118" s="4">
        <v>3</v>
      </c>
      <c r="Q118" s="19">
        <f t="shared" si="13"/>
        <v>45</v>
      </c>
      <c r="R118" s="34">
        <f t="shared" si="13"/>
        <v>53.75</v>
      </c>
      <c r="S118" s="34">
        <f t="shared" si="13"/>
        <v>62.5</v>
      </c>
      <c r="T118" s="72">
        <f t="shared" si="13"/>
        <v>71.25</v>
      </c>
      <c r="U118" s="91">
        <f t="shared" si="13"/>
        <v>80</v>
      </c>
      <c r="V118" s="70">
        <f t="shared" si="13"/>
        <v>88.75</v>
      </c>
      <c r="W118" s="22">
        <f t="shared" si="13"/>
        <v>97.5</v>
      </c>
    </row>
    <row r="119" spans="2:23" ht="15.75" thickBot="1" x14ac:dyDescent="0.3">
      <c r="B119" s="6">
        <v>4</v>
      </c>
      <c r="C119" s="6">
        <f t="shared" si="9"/>
        <v>7</v>
      </c>
      <c r="D119" s="6">
        <f t="shared" ref="D119:F119" si="16">ROUNDDOWN(100/D107,0)</f>
        <v>7</v>
      </c>
      <c r="E119" s="6">
        <f t="shared" si="16"/>
        <v>45</v>
      </c>
      <c r="F119" s="6">
        <f t="shared" si="16"/>
        <v>22</v>
      </c>
      <c r="H119" s="64">
        <f t="shared" si="11"/>
        <v>81</v>
      </c>
      <c r="I119" s="65"/>
      <c r="J119" s="6">
        <f t="shared" si="12"/>
        <v>1.35</v>
      </c>
      <c r="P119" s="4">
        <v>4</v>
      </c>
      <c r="Q119" s="19">
        <f t="shared" si="13"/>
        <v>50</v>
      </c>
      <c r="R119" s="34">
        <f t="shared" si="13"/>
        <v>60</v>
      </c>
      <c r="S119" s="34">
        <f t="shared" si="13"/>
        <v>70</v>
      </c>
      <c r="T119" s="91">
        <f t="shared" si="13"/>
        <v>80</v>
      </c>
      <c r="U119" s="70">
        <f t="shared" si="13"/>
        <v>90</v>
      </c>
      <c r="V119" s="70">
        <f t="shared" si="13"/>
        <v>100</v>
      </c>
      <c r="W119" s="22">
        <f t="shared" si="13"/>
        <v>110</v>
      </c>
    </row>
    <row r="120" spans="2:23" ht="15.75" thickBot="1" x14ac:dyDescent="0.3">
      <c r="B120" s="6">
        <v>5</v>
      </c>
      <c r="C120" s="6">
        <f t="shared" si="9"/>
        <v>6</v>
      </c>
      <c r="D120" s="6">
        <f t="shared" ref="D120:F120" si="17">ROUNDDOWN(100/D108,0)</f>
        <v>6</v>
      </c>
      <c r="E120" s="6">
        <f t="shared" si="17"/>
        <v>40</v>
      </c>
      <c r="F120" s="6">
        <f t="shared" si="17"/>
        <v>20</v>
      </c>
      <c r="H120" s="64">
        <f t="shared" si="11"/>
        <v>72</v>
      </c>
      <c r="I120" s="65"/>
      <c r="J120" s="6">
        <f t="shared" si="12"/>
        <v>1.2</v>
      </c>
      <c r="P120" s="4">
        <v>5</v>
      </c>
      <c r="Q120" s="19">
        <f t="shared" si="13"/>
        <v>55</v>
      </c>
      <c r="R120" s="34">
        <f t="shared" si="13"/>
        <v>66.25</v>
      </c>
      <c r="S120" s="91">
        <f t="shared" si="13"/>
        <v>77.5</v>
      </c>
      <c r="T120" s="70">
        <f t="shared" si="13"/>
        <v>88.75</v>
      </c>
      <c r="U120" s="70">
        <f t="shared" si="13"/>
        <v>100</v>
      </c>
      <c r="V120" s="70">
        <f t="shared" si="13"/>
        <v>111.25</v>
      </c>
      <c r="W120" s="22">
        <f t="shared" si="13"/>
        <v>122.5</v>
      </c>
    </row>
    <row r="121" spans="2:23" x14ac:dyDescent="0.25">
      <c r="B121" s="7">
        <v>6</v>
      </c>
      <c r="C121" s="7">
        <f t="shared" si="9"/>
        <v>6</v>
      </c>
      <c r="D121" s="7">
        <f t="shared" ref="D121:F121" si="18">ROUNDDOWN(100/D109,0)</f>
        <v>6</v>
      </c>
      <c r="E121" s="7">
        <f t="shared" si="18"/>
        <v>36</v>
      </c>
      <c r="F121" s="7">
        <f t="shared" si="18"/>
        <v>18</v>
      </c>
      <c r="H121" s="58">
        <f t="shared" si="11"/>
        <v>66</v>
      </c>
      <c r="I121" s="59"/>
      <c r="J121" s="7">
        <f t="shared" si="12"/>
        <v>1.1000000000000001</v>
      </c>
      <c r="P121" s="4">
        <v>6</v>
      </c>
      <c r="Q121" s="20">
        <f t="shared" si="13"/>
        <v>60</v>
      </c>
      <c r="R121" s="92">
        <f t="shared" si="13"/>
        <v>72.5</v>
      </c>
      <c r="S121" s="71">
        <f t="shared" si="13"/>
        <v>85</v>
      </c>
      <c r="T121" s="71">
        <f t="shared" si="13"/>
        <v>97.5</v>
      </c>
      <c r="U121" s="71">
        <f t="shared" si="13"/>
        <v>110</v>
      </c>
      <c r="V121" s="71">
        <f t="shared" si="13"/>
        <v>122.5</v>
      </c>
      <c r="W121" s="69">
        <f t="shared" si="13"/>
        <v>135</v>
      </c>
    </row>
    <row r="124" spans="2:23" x14ac:dyDescent="0.25">
      <c r="P124" s="60" t="s">
        <v>48</v>
      </c>
      <c r="Q124" s="60"/>
      <c r="R124" s="60"/>
    </row>
    <row r="126" spans="2:23" x14ac:dyDescent="0.25">
      <c r="P126" s="42" t="s">
        <v>39</v>
      </c>
      <c r="Q126" s="42">
        <v>0</v>
      </c>
      <c r="R126" s="42">
        <v>1</v>
      </c>
      <c r="S126" s="42">
        <v>2</v>
      </c>
      <c r="T126" s="42">
        <v>3</v>
      </c>
      <c r="U126" s="42">
        <v>4</v>
      </c>
      <c r="V126" s="42">
        <v>5</v>
      </c>
      <c r="W126" s="42">
        <v>6</v>
      </c>
    </row>
    <row r="127" spans="2:23" ht="15.75" thickBot="1" x14ac:dyDescent="0.3">
      <c r="P127" s="42">
        <v>0</v>
      </c>
      <c r="Q127" s="43">
        <f>ROUND(Q115/$J115,2)</f>
        <v>10.91</v>
      </c>
      <c r="R127" s="29">
        <f t="shared" ref="R127:W127" si="19">ROUND(R115/$J115,2)</f>
        <v>12.73</v>
      </c>
      <c r="S127" s="29">
        <f t="shared" si="19"/>
        <v>14.55</v>
      </c>
      <c r="T127" s="29">
        <f t="shared" si="19"/>
        <v>16.36</v>
      </c>
      <c r="U127" s="29">
        <f t="shared" si="19"/>
        <v>18.18</v>
      </c>
      <c r="V127" s="29">
        <f t="shared" si="19"/>
        <v>20</v>
      </c>
      <c r="W127" s="44">
        <f t="shared" si="19"/>
        <v>21.82</v>
      </c>
    </row>
    <row r="128" spans="2:23" ht="15.75" thickBot="1" x14ac:dyDescent="0.3">
      <c r="P128" s="73">
        <v>1</v>
      </c>
      <c r="Q128" s="40">
        <f t="shared" ref="Q128:W133" si="20">ROUND(Q116/$J116,2)</f>
        <v>15.91</v>
      </c>
      <c r="R128" s="34">
        <f t="shared" ref="R128:W128" si="21">ROUND(R116/$J116,2)</f>
        <v>18.75</v>
      </c>
      <c r="S128" s="34">
        <f t="shared" si="21"/>
        <v>21.59</v>
      </c>
      <c r="T128" s="34">
        <f t="shared" si="21"/>
        <v>24.43</v>
      </c>
      <c r="U128" s="34">
        <f t="shared" si="21"/>
        <v>27.27</v>
      </c>
      <c r="V128" s="34">
        <f t="shared" si="21"/>
        <v>30.11</v>
      </c>
      <c r="W128" s="90">
        <f t="shared" si="21"/>
        <v>32.950000000000003</v>
      </c>
    </row>
    <row r="129" spans="16:23" ht="15.75" thickBot="1" x14ac:dyDescent="0.3">
      <c r="P129" s="42">
        <v>2</v>
      </c>
      <c r="Q129" s="40">
        <f t="shared" si="20"/>
        <v>21.86</v>
      </c>
      <c r="R129" s="34">
        <f t="shared" ref="R129:W129" si="22">ROUND(R117/$J117,2)</f>
        <v>25.96</v>
      </c>
      <c r="S129" s="34">
        <f t="shared" si="22"/>
        <v>30.05</v>
      </c>
      <c r="T129" s="34">
        <f t="shared" si="22"/>
        <v>34.15</v>
      </c>
      <c r="U129" s="34">
        <f t="shared" si="22"/>
        <v>38.25</v>
      </c>
      <c r="V129" s="91">
        <f t="shared" si="22"/>
        <v>42.35</v>
      </c>
      <c r="W129" s="22">
        <f t="shared" si="22"/>
        <v>46.45</v>
      </c>
    </row>
    <row r="130" spans="16:23" ht="15.75" thickBot="1" x14ac:dyDescent="0.3">
      <c r="P130" s="42">
        <v>3</v>
      </c>
      <c r="Q130" s="40">
        <f t="shared" si="20"/>
        <v>29.41</v>
      </c>
      <c r="R130" s="34">
        <f t="shared" ref="R130:W130" si="23">ROUND(R118/$J118,2)</f>
        <v>35.130000000000003</v>
      </c>
      <c r="S130" s="34">
        <f t="shared" si="23"/>
        <v>40.85</v>
      </c>
      <c r="T130" s="74">
        <f t="shared" si="23"/>
        <v>46.57</v>
      </c>
      <c r="U130" s="91">
        <f t="shared" si="23"/>
        <v>52.29</v>
      </c>
      <c r="V130" s="70">
        <f t="shared" si="23"/>
        <v>58.01</v>
      </c>
      <c r="W130" s="22">
        <f t="shared" si="23"/>
        <v>63.73</v>
      </c>
    </row>
    <row r="131" spans="16:23" ht="15.75" thickBot="1" x14ac:dyDescent="0.3">
      <c r="P131" s="42">
        <v>4</v>
      </c>
      <c r="Q131" s="40">
        <f t="shared" si="20"/>
        <v>37.04</v>
      </c>
      <c r="R131" s="34">
        <f t="shared" ref="R131:W131" si="24">ROUND(R119/$J119,2)</f>
        <v>44.44</v>
      </c>
      <c r="S131" s="34">
        <f t="shared" si="24"/>
        <v>51.85</v>
      </c>
      <c r="T131" s="91">
        <f t="shared" si="24"/>
        <v>59.26</v>
      </c>
      <c r="U131" s="70">
        <f t="shared" si="24"/>
        <v>66.67</v>
      </c>
      <c r="V131" s="70">
        <f t="shared" si="24"/>
        <v>74.069999999999993</v>
      </c>
      <c r="W131" s="22">
        <f t="shared" si="24"/>
        <v>81.48</v>
      </c>
    </row>
    <row r="132" spans="16:23" ht="15.75" thickBot="1" x14ac:dyDescent="0.3">
      <c r="P132" s="42">
        <v>5</v>
      </c>
      <c r="Q132" s="40">
        <f t="shared" si="20"/>
        <v>45.83</v>
      </c>
      <c r="R132" s="72">
        <f t="shared" ref="R132:W132" si="25">ROUND(R120/$J120,2)</f>
        <v>55.21</v>
      </c>
      <c r="S132" s="91">
        <f t="shared" si="25"/>
        <v>64.58</v>
      </c>
      <c r="T132" s="70">
        <f t="shared" si="25"/>
        <v>73.959999999999994</v>
      </c>
      <c r="U132" s="70">
        <f t="shared" si="25"/>
        <v>83.33</v>
      </c>
      <c r="V132" s="70">
        <f t="shared" si="25"/>
        <v>92.71</v>
      </c>
      <c r="W132" s="22">
        <f t="shared" si="25"/>
        <v>102.08</v>
      </c>
    </row>
    <row r="133" spans="16:23" x14ac:dyDescent="0.25">
      <c r="P133" s="42">
        <v>6</v>
      </c>
      <c r="Q133" s="45">
        <f t="shared" si="20"/>
        <v>54.55</v>
      </c>
      <c r="R133" s="92">
        <f t="shared" ref="R133:W133" si="26">ROUND(R121/$J121,2)</f>
        <v>65.91</v>
      </c>
      <c r="S133" s="71">
        <f t="shared" si="26"/>
        <v>77.27</v>
      </c>
      <c r="T133" s="71">
        <f t="shared" si="26"/>
        <v>88.64</v>
      </c>
      <c r="U133" s="71">
        <f t="shared" si="26"/>
        <v>100</v>
      </c>
      <c r="V133" s="71">
        <f t="shared" si="26"/>
        <v>111.36</v>
      </c>
      <c r="W133" s="69">
        <f t="shared" si="26"/>
        <v>122.73</v>
      </c>
    </row>
    <row r="136" spans="16:23" x14ac:dyDescent="0.25">
      <c r="P136" s="60" t="s">
        <v>50</v>
      </c>
      <c r="Q136" s="60"/>
      <c r="R136" s="60"/>
    </row>
    <row r="138" spans="16:23" x14ac:dyDescent="0.25">
      <c r="P138" s="42" t="s">
        <v>39</v>
      </c>
      <c r="Q138" s="42">
        <v>0</v>
      </c>
      <c r="R138" s="42">
        <v>1</v>
      </c>
      <c r="S138" s="42">
        <v>2</v>
      </c>
      <c r="T138" s="42">
        <v>3</v>
      </c>
      <c r="U138" s="42">
        <v>4</v>
      </c>
      <c r="V138" s="42">
        <v>5</v>
      </c>
      <c r="W138" s="42">
        <v>6</v>
      </c>
    </row>
    <row r="139" spans="16:23" ht="15.75" thickBot="1" x14ac:dyDescent="0.3">
      <c r="P139" s="42">
        <v>0</v>
      </c>
      <c r="Q139" s="76" t="s">
        <v>49</v>
      </c>
      <c r="R139" s="75">
        <f>(R127/Q127)-1</f>
        <v>0.16681943171402391</v>
      </c>
      <c r="S139" s="75">
        <f>(S127/R127)-1</f>
        <v>0.14296936370777691</v>
      </c>
      <c r="T139" s="75">
        <f t="shared" ref="T139:W139" si="27">(T127/S127)-1</f>
        <v>0.12439862542955327</v>
      </c>
      <c r="U139" s="75">
        <f t="shared" si="27"/>
        <v>0.11124694376528121</v>
      </c>
      <c r="V139" s="75">
        <f t="shared" si="27"/>
        <v>0.10011001100110017</v>
      </c>
      <c r="W139" s="86">
        <f t="shared" si="27"/>
        <v>9.099999999999997E-2</v>
      </c>
    </row>
    <row r="140" spans="16:23" ht="15.75" thickBot="1" x14ac:dyDescent="0.3">
      <c r="P140" s="73">
        <v>1</v>
      </c>
      <c r="Q140" s="78" t="s">
        <v>49</v>
      </c>
      <c r="R140" s="78">
        <f>(R128/Q128)-1</f>
        <v>0.17850408548082974</v>
      </c>
      <c r="S140" s="78">
        <f t="shared" ref="R140:W140" si="28">(S128/R128)-1</f>
        <v>0.15146666666666664</v>
      </c>
      <c r="T140" s="78">
        <f t="shared" si="28"/>
        <v>0.13154238073182034</v>
      </c>
      <c r="U140" s="78">
        <f t="shared" si="28"/>
        <v>0.11625051166598444</v>
      </c>
      <c r="V140" s="78">
        <f t="shared" si="28"/>
        <v>0.1041437477081042</v>
      </c>
      <c r="W140" s="87">
        <f t="shared" si="28"/>
        <v>9.4320823646629082E-2</v>
      </c>
    </row>
    <row r="141" spans="16:23" ht="15.75" thickBot="1" x14ac:dyDescent="0.3">
      <c r="P141" s="42">
        <v>2</v>
      </c>
      <c r="Q141" s="77" t="s">
        <v>49</v>
      </c>
      <c r="R141" s="78">
        <f t="shared" ref="R141:W141" si="29">(R129/Q129)-1</f>
        <v>0.18755718206770355</v>
      </c>
      <c r="S141" s="78">
        <f t="shared" si="29"/>
        <v>0.15755007704160251</v>
      </c>
      <c r="T141" s="78">
        <f t="shared" si="29"/>
        <v>0.13643926788685512</v>
      </c>
      <c r="U141" s="78">
        <f t="shared" si="29"/>
        <v>0.12005856515373359</v>
      </c>
      <c r="V141" s="88">
        <f t="shared" si="29"/>
        <v>0.10718954248366019</v>
      </c>
      <c r="W141" s="79">
        <f t="shared" si="29"/>
        <v>9.681227863046038E-2</v>
      </c>
    </row>
    <row r="142" spans="16:23" ht="15.75" thickBot="1" x14ac:dyDescent="0.3">
      <c r="P142" s="42">
        <v>3</v>
      </c>
      <c r="Q142" s="77" t="s">
        <v>49</v>
      </c>
      <c r="R142" s="78">
        <f t="shared" ref="R142:W142" si="30">(R130/Q130)-1</f>
        <v>0.19449166950017016</v>
      </c>
      <c r="S142" s="78">
        <f t="shared" si="30"/>
        <v>0.16282379732422436</v>
      </c>
      <c r="T142" s="81">
        <f t="shared" si="30"/>
        <v>0.14002447980416144</v>
      </c>
      <c r="U142" s="88">
        <f t="shared" si="30"/>
        <v>0.12282585355379005</v>
      </c>
      <c r="V142" s="80">
        <f t="shared" si="30"/>
        <v>0.10938994071524188</v>
      </c>
      <c r="W142" s="79">
        <f t="shared" si="30"/>
        <v>9.8603689019134633E-2</v>
      </c>
    </row>
    <row r="143" spans="16:23" ht="15.75" thickBot="1" x14ac:dyDescent="0.3">
      <c r="P143" s="42">
        <v>4</v>
      </c>
      <c r="Q143" s="77" t="s">
        <v>49</v>
      </c>
      <c r="R143" s="78">
        <f t="shared" ref="R143:W143" si="31">(R131/Q131)-1</f>
        <v>0.19978401727861761</v>
      </c>
      <c r="S143" s="78">
        <f t="shared" si="31"/>
        <v>0.16674167416741681</v>
      </c>
      <c r="T143" s="88">
        <f t="shared" si="31"/>
        <v>0.14291224686595938</v>
      </c>
      <c r="U143" s="80">
        <f t="shared" si="31"/>
        <v>0.12504218697266301</v>
      </c>
      <c r="V143" s="80">
        <f t="shared" si="31"/>
        <v>0.110994450277486</v>
      </c>
      <c r="W143" s="79">
        <f t="shared" si="31"/>
        <v>0.10004050222762273</v>
      </c>
    </row>
    <row r="144" spans="16:23" ht="15.75" thickBot="1" x14ac:dyDescent="0.3">
      <c r="P144" s="42">
        <v>5</v>
      </c>
      <c r="Q144" s="77" t="s">
        <v>49</v>
      </c>
      <c r="R144" s="82">
        <f t="shared" ref="R144:W144" si="32">(R132/Q132)-1</f>
        <v>0.20466943050403663</v>
      </c>
      <c r="S144" s="88">
        <f t="shared" si="32"/>
        <v>0.16971563122622713</v>
      </c>
      <c r="T144" s="80">
        <f t="shared" si="32"/>
        <v>0.14524620625580664</v>
      </c>
      <c r="U144" s="80">
        <f t="shared" si="32"/>
        <v>0.12669010275824788</v>
      </c>
      <c r="V144" s="80">
        <f t="shared" si="32"/>
        <v>0.1125645025801032</v>
      </c>
      <c r="W144" s="79">
        <f t="shared" si="32"/>
        <v>0.10106784597130836</v>
      </c>
    </row>
    <row r="145" spans="16:23" x14ac:dyDescent="0.25">
      <c r="P145" s="42">
        <v>6</v>
      </c>
      <c r="Q145" s="83" t="s">
        <v>49</v>
      </c>
      <c r="R145" s="89">
        <f t="shared" ref="R145:W145" si="33">(R133/Q133)-1</f>
        <v>0.20824931255728685</v>
      </c>
      <c r="S145" s="84">
        <f t="shared" si="33"/>
        <v>0.1723562433621606</v>
      </c>
      <c r="T145" s="84">
        <f t="shared" si="33"/>
        <v>0.14714636987187779</v>
      </c>
      <c r="U145" s="84">
        <f t="shared" si="33"/>
        <v>0.12815884476534301</v>
      </c>
      <c r="V145" s="84">
        <f t="shared" si="33"/>
        <v>0.11359999999999992</v>
      </c>
      <c r="W145" s="85">
        <f t="shared" si="33"/>
        <v>0.1021012931034484</v>
      </c>
    </row>
    <row r="148" spans="16:23" x14ac:dyDescent="0.25">
      <c r="P148" s="60" t="s">
        <v>51</v>
      </c>
      <c r="Q148" s="60"/>
      <c r="R148" s="60"/>
    </row>
    <row r="150" spans="16:23" x14ac:dyDescent="0.25">
      <c r="P150" s="42" t="s">
        <v>39</v>
      </c>
      <c r="Q150" s="42">
        <v>0</v>
      </c>
      <c r="R150" s="42">
        <v>1</v>
      </c>
      <c r="S150" s="42">
        <v>2</v>
      </c>
      <c r="T150" s="42">
        <v>3</v>
      </c>
      <c r="U150" s="42">
        <v>4</v>
      </c>
      <c r="V150" s="42">
        <v>5</v>
      </c>
      <c r="W150" s="42">
        <v>6</v>
      </c>
    </row>
    <row r="151" spans="16:23" ht="15.75" thickBot="1" x14ac:dyDescent="0.3">
      <c r="P151" s="42">
        <v>0</v>
      </c>
      <c r="Q151" s="76" t="s">
        <v>49</v>
      </c>
      <c r="R151" s="75" t="s">
        <v>49</v>
      </c>
      <c r="S151" s="75" t="s">
        <v>49</v>
      </c>
      <c r="T151" s="75" t="s">
        <v>49</v>
      </c>
      <c r="U151" s="75" t="s">
        <v>49</v>
      </c>
      <c r="V151" s="75" t="s">
        <v>49</v>
      </c>
      <c r="W151" s="86" t="s">
        <v>49</v>
      </c>
    </row>
    <row r="152" spans="16:23" ht="15.75" thickBot="1" x14ac:dyDescent="0.3">
      <c r="P152" s="73">
        <v>1</v>
      </c>
      <c r="Q152" s="78">
        <f>(Q128/Q127)-1</f>
        <v>0.45829514207149402</v>
      </c>
      <c r="R152" s="78">
        <f t="shared" ref="R152:W152" si="34">(R128/R127)-1</f>
        <v>0.47289866457187735</v>
      </c>
      <c r="S152" s="78">
        <f t="shared" si="34"/>
        <v>0.48384879725085894</v>
      </c>
      <c r="T152" s="78">
        <f t="shared" si="34"/>
        <v>0.493276283618582</v>
      </c>
      <c r="U152" s="78">
        <f t="shared" si="34"/>
        <v>0.5</v>
      </c>
      <c r="V152" s="82">
        <f t="shared" si="34"/>
        <v>0.50550000000000006</v>
      </c>
      <c r="W152" s="87">
        <f t="shared" si="34"/>
        <v>0.51008249312557297</v>
      </c>
    </row>
    <row r="153" spans="16:23" ht="15.75" thickBot="1" x14ac:dyDescent="0.3">
      <c r="P153" s="42">
        <v>2</v>
      </c>
      <c r="Q153" s="77">
        <f t="shared" ref="Q153:W157" si="35">(Q129/Q128)-1</f>
        <v>0.37397862979258334</v>
      </c>
      <c r="R153" s="78">
        <f t="shared" ref="R153:W153" si="36">(R129/R128)-1</f>
        <v>0.38453333333333339</v>
      </c>
      <c r="S153" s="78">
        <f t="shared" si="36"/>
        <v>0.39184807781380271</v>
      </c>
      <c r="T153" s="78">
        <f t="shared" si="36"/>
        <v>0.3978714695047072</v>
      </c>
      <c r="U153" s="78">
        <f t="shared" si="36"/>
        <v>0.40264026402640263</v>
      </c>
      <c r="V153" s="88">
        <f t="shared" si="36"/>
        <v>0.40650946529392229</v>
      </c>
      <c r="W153" s="79">
        <f t="shared" si="36"/>
        <v>0.40971168437025796</v>
      </c>
    </row>
    <row r="154" spans="16:23" ht="15.75" thickBot="1" x14ac:dyDescent="0.3">
      <c r="P154" s="42">
        <v>3</v>
      </c>
      <c r="Q154" s="77">
        <f t="shared" si="35"/>
        <v>0.34537968892955173</v>
      </c>
      <c r="R154" s="78">
        <f t="shared" ref="R154:W154" si="37">(R130/R129)-1</f>
        <v>0.3532357473035439</v>
      </c>
      <c r="S154" s="78">
        <f t="shared" si="37"/>
        <v>0.35940099833610661</v>
      </c>
      <c r="T154" s="81">
        <f t="shared" si="37"/>
        <v>0.36368960468521228</v>
      </c>
      <c r="U154" s="88">
        <f t="shared" si="37"/>
        <v>0.36705882352941166</v>
      </c>
      <c r="V154" s="80">
        <f t="shared" si="37"/>
        <v>0.3697756788665878</v>
      </c>
      <c r="W154" s="79">
        <f t="shared" si="37"/>
        <v>0.37201291711517737</v>
      </c>
    </row>
    <row r="155" spans="16:23" ht="15.75" thickBot="1" x14ac:dyDescent="0.3">
      <c r="P155" s="42">
        <v>4</v>
      </c>
      <c r="Q155" s="77">
        <f t="shared" si="35"/>
        <v>0.25943556613396801</v>
      </c>
      <c r="R155" s="78">
        <f t="shared" ref="R155:W155" si="38">(R131/R130)-1</f>
        <v>0.26501565613435796</v>
      </c>
      <c r="S155" s="78">
        <f t="shared" si="38"/>
        <v>0.26927784577723379</v>
      </c>
      <c r="T155" s="88">
        <f t="shared" si="38"/>
        <v>0.27249302125832076</v>
      </c>
      <c r="U155" s="80">
        <f t="shared" si="38"/>
        <v>0.27500478102887738</v>
      </c>
      <c r="V155" s="80">
        <f t="shared" si="38"/>
        <v>0.27684881916910875</v>
      </c>
      <c r="W155" s="79">
        <f t="shared" si="38"/>
        <v>0.27851875098069989</v>
      </c>
    </row>
    <row r="156" spans="16:23" ht="15.75" thickBot="1" x14ac:dyDescent="0.3">
      <c r="P156" s="42">
        <v>5</v>
      </c>
      <c r="Q156" s="77">
        <f t="shared" si="35"/>
        <v>0.23731101511879049</v>
      </c>
      <c r="R156" s="93">
        <f t="shared" ref="R156:W156" si="39">(R132/R131)-1</f>
        <v>0.24234923492349236</v>
      </c>
      <c r="S156" s="88">
        <f t="shared" si="39"/>
        <v>0.2455159112825458</v>
      </c>
      <c r="T156" s="80">
        <f t="shared" si="39"/>
        <v>0.24805939925750931</v>
      </c>
      <c r="U156" s="80">
        <f t="shared" si="39"/>
        <v>0.24988750562471873</v>
      </c>
      <c r="V156" s="80">
        <f t="shared" si="39"/>
        <v>0.25165384096125298</v>
      </c>
      <c r="W156" s="79">
        <f t="shared" si="39"/>
        <v>0.25282277859597446</v>
      </c>
    </row>
    <row r="157" spans="16:23" x14ac:dyDescent="0.25">
      <c r="P157" s="42">
        <v>6</v>
      </c>
      <c r="Q157" s="83">
        <f t="shared" si="35"/>
        <v>0.19026838315513861</v>
      </c>
      <c r="R157" s="89">
        <f t="shared" ref="R157:W157" si="40">(R133/R132)-1</f>
        <v>0.19380547002354631</v>
      </c>
      <c r="S157" s="84">
        <f t="shared" si="40"/>
        <v>0.19650046454010517</v>
      </c>
      <c r="T157" s="84">
        <f t="shared" si="40"/>
        <v>0.19848566792861022</v>
      </c>
      <c r="U157" s="84">
        <f t="shared" si="40"/>
        <v>0.20004800192007677</v>
      </c>
      <c r="V157" s="84">
        <f t="shared" si="40"/>
        <v>0.20116492287779097</v>
      </c>
      <c r="W157" s="85">
        <f t="shared" si="40"/>
        <v>0.20229231974921635</v>
      </c>
    </row>
  </sheetData>
  <mergeCells count="32">
    <mergeCell ref="P136:R136"/>
    <mergeCell ref="P148:R148"/>
    <mergeCell ref="Q100:U100"/>
    <mergeCell ref="H116:I116"/>
    <mergeCell ref="H117:I117"/>
    <mergeCell ref="H118:I118"/>
    <mergeCell ref="H119:I119"/>
    <mergeCell ref="H120:I120"/>
    <mergeCell ref="B112:D112"/>
    <mergeCell ref="I110:J110"/>
    <mergeCell ref="H114:I114"/>
    <mergeCell ref="H115:I115"/>
    <mergeCell ref="P124:R124"/>
    <mergeCell ref="AN37:AP37"/>
    <mergeCell ref="AC31:AE32"/>
    <mergeCell ref="H121:I121"/>
    <mergeCell ref="P112:R112"/>
    <mergeCell ref="B97:D98"/>
    <mergeCell ref="B100:D100"/>
    <mergeCell ref="K103:M103"/>
    <mergeCell ref="R35:S35"/>
    <mergeCell ref="X35:Y35"/>
    <mergeCell ref="B2:E3"/>
    <mergeCell ref="Y6:AA6"/>
    <mergeCell ref="B6:D6"/>
    <mergeCell ref="H10:J11"/>
    <mergeCell ref="X30:AA32"/>
    <mergeCell ref="AB8:AC8"/>
    <mergeCell ref="AB9:AC9"/>
    <mergeCell ref="P7:R8"/>
    <mergeCell ref="H13:K16"/>
    <mergeCell ref="I35:K36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viddie</dc:creator>
  <cp:lastModifiedBy>viddie</cp:lastModifiedBy>
  <dcterms:created xsi:type="dcterms:W3CDTF">2015-06-05T18:19:34Z</dcterms:created>
  <dcterms:modified xsi:type="dcterms:W3CDTF">2021-02-22T02:02:59Z</dcterms:modified>
</cp:coreProperties>
</file>