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die\Desktop\"/>
    </mc:Choice>
  </mc:AlternateContent>
  <xr:revisionPtr revIDLastSave="0" documentId="13_ncr:1_{5C7B6432-E6CA-4686-AD00-E73BA0B2683E}" xr6:coauthVersionLast="46" xr6:coauthVersionMax="46" xr10:uidLastSave="{00000000-0000-0000-0000-000000000000}"/>
  <bookViews>
    <workbookView xWindow="-120" yWindow="-120" windowWidth="29040" windowHeight="15840" xr2:uid="{9B6EF1E1-9A07-4141-A58E-E1447F881D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8" i="1" l="1"/>
  <c r="J48" i="1"/>
  <c r="K48" i="1"/>
  <c r="I49" i="1"/>
  <c r="J49" i="1"/>
  <c r="K49" i="1"/>
  <c r="I50" i="1"/>
  <c r="J50" i="1"/>
  <c r="K50" i="1"/>
  <c r="I32" i="1"/>
  <c r="J32" i="1"/>
  <c r="K32" i="1"/>
  <c r="I33" i="1"/>
  <c r="J33" i="1"/>
  <c r="K33" i="1"/>
  <c r="I34" i="1"/>
  <c r="J34" i="1"/>
  <c r="K34" i="1"/>
  <c r="I16" i="1"/>
  <c r="J16" i="1"/>
  <c r="K16" i="1"/>
  <c r="I17" i="1"/>
  <c r="J17" i="1"/>
  <c r="K17" i="1"/>
  <c r="I18" i="1"/>
  <c r="J18" i="1"/>
  <c r="K18" i="1"/>
  <c r="I80" i="1"/>
  <c r="I81" i="1"/>
  <c r="I82" i="1"/>
  <c r="I83" i="1"/>
  <c r="I84" i="1"/>
  <c r="I79" i="1"/>
  <c r="L78" i="1"/>
  <c r="H60" i="1"/>
  <c r="H61" i="1" a="1"/>
  <c r="H61" i="1" s="1"/>
  <c r="L61" i="1" a="1"/>
  <c r="L61" i="1" s="1"/>
  <c r="L59" i="1"/>
  <c r="H59" i="1"/>
  <c r="K57" i="1"/>
  <c r="L60" i="1" s="1"/>
  <c r="J6" i="1"/>
  <c r="J7" i="1"/>
  <c r="J8" i="1"/>
  <c r="J9" i="1"/>
  <c r="J10" i="1"/>
  <c r="J11" i="1"/>
  <c r="J12" i="1"/>
  <c r="J13" i="1"/>
  <c r="J14" i="1"/>
  <c r="J15" i="1"/>
  <c r="J21" i="1"/>
  <c r="J22" i="1"/>
  <c r="J23" i="1"/>
  <c r="J24" i="1"/>
  <c r="J25" i="1"/>
  <c r="J26" i="1"/>
  <c r="J27" i="1"/>
  <c r="J28" i="1"/>
  <c r="J29" i="1"/>
  <c r="J30" i="1"/>
  <c r="J31" i="1"/>
  <c r="J37" i="1"/>
  <c r="J38" i="1"/>
  <c r="J39" i="1"/>
  <c r="J40" i="1"/>
  <c r="J41" i="1"/>
  <c r="J42" i="1"/>
  <c r="J43" i="1"/>
  <c r="J44" i="1"/>
  <c r="J45" i="1"/>
  <c r="J46" i="1"/>
  <c r="J47" i="1"/>
  <c r="J5" i="1"/>
  <c r="I6" i="1"/>
  <c r="I7" i="1"/>
  <c r="I8" i="1"/>
  <c r="I9" i="1"/>
  <c r="I10" i="1"/>
  <c r="I11" i="1"/>
  <c r="I12" i="1"/>
  <c r="I13" i="1"/>
  <c r="I14" i="1"/>
  <c r="I15" i="1"/>
  <c r="I21" i="1"/>
  <c r="I22" i="1"/>
  <c r="I23" i="1"/>
  <c r="I24" i="1"/>
  <c r="I25" i="1"/>
  <c r="I26" i="1"/>
  <c r="I27" i="1"/>
  <c r="I28" i="1"/>
  <c r="I29" i="1"/>
  <c r="I30" i="1"/>
  <c r="I31" i="1"/>
  <c r="I37" i="1"/>
  <c r="I38" i="1"/>
  <c r="I39" i="1"/>
  <c r="I40" i="1"/>
  <c r="I41" i="1"/>
  <c r="I42" i="1"/>
  <c r="I43" i="1"/>
  <c r="I44" i="1"/>
  <c r="I45" i="1"/>
  <c r="I46" i="1"/>
  <c r="I47" i="1"/>
  <c r="I5" i="1"/>
  <c r="K6" i="1"/>
  <c r="K38" i="1"/>
  <c r="K39" i="1"/>
  <c r="K40" i="1"/>
  <c r="K41" i="1"/>
  <c r="K42" i="1"/>
  <c r="K43" i="1"/>
  <c r="K44" i="1"/>
  <c r="K45" i="1"/>
  <c r="K46" i="1"/>
  <c r="K47" i="1"/>
  <c r="K22" i="1"/>
  <c r="K23" i="1"/>
  <c r="K24" i="1"/>
  <c r="K25" i="1"/>
  <c r="K26" i="1"/>
  <c r="K27" i="1"/>
  <c r="K28" i="1"/>
  <c r="K29" i="1"/>
  <c r="K30" i="1"/>
  <c r="K31" i="1"/>
  <c r="K37" i="1"/>
  <c r="K21" i="1"/>
  <c r="K7" i="1"/>
  <c r="K8" i="1"/>
  <c r="K9" i="1"/>
  <c r="K10" i="1"/>
  <c r="K11" i="1"/>
  <c r="K12" i="1"/>
  <c r="K13" i="1"/>
  <c r="K14" i="1"/>
  <c r="K15" i="1"/>
  <c r="K5" i="1"/>
  <c r="H65" i="1" l="1"/>
  <c r="H66" i="1" s="1"/>
  <c r="H67" i="1" s="1"/>
  <c r="H62" i="1"/>
  <c r="H63" i="1" s="1"/>
  <c r="L62" i="1"/>
  <c r="L6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<sst xmlns="http://schemas.openxmlformats.org/spreadsheetml/2006/main" count="192" uniqueCount="71">
  <si>
    <t>Junkyard</t>
  </si>
  <si>
    <t>Satellite Dish</t>
  </si>
  <si>
    <t>Sewer Branch</t>
  </si>
  <si>
    <t>Water Treatment Plant</t>
  </si>
  <si>
    <t>Power Plant</t>
  </si>
  <si>
    <t>Train Yard</t>
  </si>
  <si>
    <t>Airfield</t>
  </si>
  <si>
    <t>Military Tunnel</t>
  </si>
  <si>
    <t>Scrap</t>
  </si>
  <si>
    <t>#1</t>
  </si>
  <si>
    <t>#2</t>
  </si>
  <si>
    <t>Total</t>
  </si>
  <si>
    <t>Additional Stuff</t>
  </si>
  <si>
    <t>Metal Frags</t>
  </si>
  <si>
    <t>HQM</t>
  </si>
  <si>
    <t>Average</t>
  </si>
  <si>
    <t>Rad Prot</t>
  </si>
  <si>
    <t>Key Cards</t>
  </si>
  <si>
    <t>Recyclers</t>
  </si>
  <si>
    <t>Refineries</t>
  </si>
  <si>
    <t>Green</t>
  </si>
  <si>
    <t>Research Table</t>
  </si>
  <si>
    <t>Diesel Fuel</t>
  </si>
  <si>
    <t>Blue</t>
  </si>
  <si>
    <t>Repair Bench x2</t>
  </si>
  <si>
    <t>Repair Bench</t>
  </si>
  <si>
    <t>-</t>
  </si>
  <si>
    <t>Pumpjack</t>
  </si>
  <si>
    <t>Green, Blue, Fuse x2</t>
  </si>
  <si>
    <t>Green, Blue, Fuse</t>
  </si>
  <si>
    <t>Green x2, Blue, Fuse</t>
  </si>
  <si>
    <t>Repair Bench, Research Table</t>
  </si>
  <si>
    <t>Dome</t>
  </si>
  <si>
    <t>Green, Blue, Red (x2), Fuse</t>
  </si>
  <si>
    <t>Ton of Scientists</t>
  </si>
  <si>
    <t>Normalvert.</t>
  </si>
  <si>
    <t>Harbor Gray (+Barrels)</t>
  </si>
  <si>
    <t>Harbor Brown (+Barrels)</t>
  </si>
  <si>
    <t>#3</t>
  </si>
  <si>
    <t>#4</t>
  </si>
  <si>
    <t>Fishing</t>
  </si>
  <si>
    <t>Monuments</t>
  </si>
  <si>
    <t>Bait: Fish</t>
  </si>
  <si>
    <t>Catch #</t>
  </si>
  <si>
    <t>Caught Type</t>
  </si>
  <si>
    <t>Caught #</t>
  </si>
  <si>
    <t>Minnow</t>
  </si>
  <si>
    <t>Trout</t>
  </si>
  <si>
    <t>Total Draws:</t>
  </si>
  <si>
    <t># Trout Catches</t>
  </si>
  <si>
    <t>% Trout Catches</t>
  </si>
  <si>
    <t># Minnow Catches</t>
  </si>
  <si>
    <t>% Minnow Catches</t>
  </si>
  <si>
    <t># Trouts</t>
  </si>
  <si>
    <t># Minnows</t>
  </si>
  <si>
    <t>Avg. Minnows per Minnow Catch</t>
  </si>
  <si>
    <t>Avg. Trouts per Trout Catch</t>
  </si>
  <si>
    <t>Expected Trouts per Catch</t>
  </si>
  <si>
    <t>Expected Minnows per Catch</t>
  </si>
  <si>
    <t>Cost in Trouts</t>
  </si>
  <si>
    <t>Gain in Trouts</t>
  </si>
  <si>
    <t>Gain in Scrap</t>
  </si>
  <si>
    <t>Calculations</t>
  </si>
  <si>
    <t>Fishing Timings</t>
  </si>
  <si>
    <t>Time in seconds</t>
  </si>
  <si>
    <t>Inventory Exit @</t>
  </si>
  <si>
    <t>Diff</t>
  </si>
  <si>
    <t>Launch Site Back</t>
  </si>
  <si>
    <t>Launch Site Outskirts</t>
  </si>
  <si>
    <t>Launch Site Main Building</t>
  </si>
  <si>
    <t>Diesel Fuel (1-2)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</si>
</sst>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_-;\-* #,##0.000_-;_-* &quot;-&quot;_-;_-@_-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12" applyNumberFormat="0" applyFill="0" applyAlignment="0" applyProtection="0"/>
    <xf numFmtId="0" fontId="4" fillId="0" borderId="16" applyNumberFormat="0" applyFill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0" borderId="11" xfId="0" applyFill="1" applyBorder="1"/>
    <xf numFmtId="0" fontId="0" fillId="0" borderId="1" xfId="0" applyBorder="1"/>
    <xf numFmtId="0" fontId="0" fillId="2" borderId="3" xfId="0" applyFill="1" applyBorder="1"/>
    <xf numFmtId="0" fontId="0" fillId="3" borderId="3" xfId="0" applyFill="1" applyBorder="1"/>
    <xf numFmtId="0" fontId="0" fillId="3" borderId="0" xfId="0" applyFill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41" fontId="0" fillId="0" borderId="1" xfId="1" applyFont="1" applyBorder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3" xfId="0" applyNumberFormat="1" applyBorder="1"/>
    <xf numFmtId="0" fontId="0" fillId="0" borderId="0" xfId="0" applyBorder="1"/>
    <xf numFmtId="0" fontId="0" fillId="0" borderId="19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Fill="1" applyBorder="1"/>
    <xf numFmtId="0" fontId="3" fillId="4" borderId="12" xfId="3" applyFill="1" applyAlignment="1">
      <alignment horizontal="center"/>
    </xf>
    <xf numFmtId="0" fontId="0" fillId="0" borderId="13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4" fillId="0" borderId="0" xfId="4" applyBorder="1" applyAlignment="1">
      <alignment horizontal="center"/>
    </xf>
  </cellXfs>
  <cellStyles count="5">
    <cellStyle name="Dezimal [0]" xfId="1" builtinId="6"/>
    <cellStyle name="Prozent" xfId="2" builtinId="5"/>
    <cellStyle name="Standard" xfId="0" builtinId="0"/>
    <cellStyle name="Überschrift 1" xfId="3" builtinId="16"/>
    <cellStyle name="Überschrift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5F67-2588-4CF2-A1D6-DA3D15B376C3}">
  <sheetPr>
    <pageSetUpPr autoPageBreaks="0"/>
  </sheetPr>
  <dimension ref="B2:R158"/>
  <sheetViews>
    <sheetView tabSelected="1" workbookViewId="0">
      <selection activeCell="N26" sqref="N26"/>
    </sheetView>
  </sheetViews>
  <sheetFormatPr baseColWidth="10" defaultRowHeight="15" x14ac:dyDescent="0.25"/>
  <cols>
    <col min="2" max="2" width="11.42578125" customWidth="1"/>
    <col min="3" max="3" width="11.85546875" bestFit="1" customWidth="1"/>
    <col min="4" max="4" width="11.42578125" customWidth="1"/>
    <col min="7" max="7" width="15.28515625" customWidth="1"/>
    <col min="8" max="8" width="15.5703125" bestFit="1" customWidth="1"/>
    <col min="9" max="9" width="11.28515625" customWidth="1"/>
    <col min="10" max="10" width="15.42578125" customWidth="1"/>
    <col min="11" max="11" width="16.140625" customWidth="1"/>
    <col min="12" max="12" width="8.42578125" bestFit="1" customWidth="1"/>
    <col min="13" max="13" width="27.28515625" bestFit="1" customWidth="1"/>
    <col min="14" max="14" width="8.42578125" bestFit="1" customWidth="1"/>
    <col min="15" max="15" width="25.140625" bestFit="1" customWidth="1"/>
  </cols>
  <sheetData>
    <row r="2" spans="2:18" ht="20.25" thickBot="1" x14ac:dyDescent="0.35">
      <c r="B2" s="38" t="s">
        <v>41</v>
      </c>
      <c r="C2" s="38"/>
      <c r="D2" s="38"/>
    </row>
    <row r="3" spans="2:18" ht="15.75" thickTop="1" x14ac:dyDescent="0.25"/>
    <row r="4" spans="2:18" ht="15.75" thickBot="1" x14ac:dyDescent="0.3">
      <c r="C4" s="1" t="s">
        <v>8</v>
      </c>
      <c r="D4" s="1" t="s">
        <v>9</v>
      </c>
      <c r="E4" s="1" t="s">
        <v>10</v>
      </c>
      <c r="F4" s="1" t="s">
        <v>38</v>
      </c>
      <c r="G4" s="1" t="s">
        <v>39</v>
      </c>
      <c r="I4" s="12" t="s">
        <v>11</v>
      </c>
      <c r="J4" s="13" t="s">
        <v>15</v>
      </c>
      <c r="K4" s="13" t="s">
        <v>35</v>
      </c>
      <c r="M4" s="5" t="s">
        <v>12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27</v>
      </c>
    </row>
    <row r="5" spans="2:18" x14ac:dyDescent="0.25">
      <c r="B5" s="34" t="s">
        <v>0</v>
      </c>
      <c r="C5" s="34"/>
      <c r="D5" s="2">
        <v>169</v>
      </c>
      <c r="E5" s="2">
        <v>179</v>
      </c>
      <c r="F5" s="2">
        <v>223</v>
      </c>
      <c r="G5" s="2">
        <v>189</v>
      </c>
      <c r="I5" s="3">
        <f>SUM(D5:G5)</f>
        <v>760</v>
      </c>
      <c r="J5" s="3">
        <f>ROUND(AVERAGE(D5:G5),1)</f>
        <v>190</v>
      </c>
      <c r="K5" s="3">
        <f>ROUND(SQRT(_xlfn.VAR.S(D5:G5)),1)</f>
        <v>23.5</v>
      </c>
      <c r="M5" s="2" t="s">
        <v>22</v>
      </c>
      <c r="N5" s="2">
        <v>0</v>
      </c>
      <c r="O5" s="2" t="s">
        <v>26</v>
      </c>
      <c r="P5" s="2">
        <v>1</v>
      </c>
      <c r="Q5" s="2">
        <v>0</v>
      </c>
      <c r="R5" s="2">
        <v>0</v>
      </c>
    </row>
    <row r="6" spans="2:18" x14ac:dyDescent="0.25">
      <c r="B6" s="34" t="s">
        <v>1</v>
      </c>
      <c r="C6" s="34"/>
      <c r="D6" s="3">
        <v>110</v>
      </c>
      <c r="E6" s="3">
        <v>120</v>
      </c>
      <c r="F6" s="3">
        <v>108</v>
      </c>
      <c r="G6" s="3">
        <v>115</v>
      </c>
      <c r="I6" s="3">
        <f t="shared" ref="I6:I15" si="0">SUM(D6:G6)</f>
        <v>453</v>
      </c>
      <c r="J6" s="3">
        <f t="shared" ref="J6:J15" si="1">ROUND(AVERAGE(D6:G6),1)</f>
        <v>113.3</v>
      </c>
      <c r="K6" s="3">
        <f>ROUND(SQRT(_xlfn.VAR.S(D6:G6)),1)</f>
        <v>5.4</v>
      </c>
      <c r="M6" s="3" t="s">
        <v>21</v>
      </c>
      <c r="N6" s="3">
        <v>0</v>
      </c>
      <c r="O6" s="3" t="s">
        <v>20</v>
      </c>
      <c r="P6" s="3">
        <v>1</v>
      </c>
      <c r="Q6" s="3">
        <v>0</v>
      </c>
      <c r="R6" s="3">
        <v>0</v>
      </c>
    </row>
    <row r="7" spans="2:18" x14ac:dyDescent="0.25">
      <c r="B7" s="41" t="s">
        <v>2</v>
      </c>
      <c r="C7" s="41"/>
      <c r="D7" s="15">
        <v>334</v>
      </c>
      <c r="E7" s="15">
        <v>280</v>
      </c>
      <c r="F7" s="15">
        <v>402</v>
      </c>
      <c r="G7" s="15">
        <v>437</v>
      </c>
      <c r="I7" s="15">
        <f t="shared" si="0"/>
        <v>1453</v>
      </c>
      <c r="J7" s="15">
        <f t="shared" si="1"/>
        <v>363.3</v>
      </c>
      <c r="K7" s="15">
        <f t="shared" ref="K7:K15" si="2">ROUND(SQRT(_xlfn.VAR.S(D7:G7)),1)</f>
        <v>70.099999999999994</v>
      </c>
      <c r="M7" s="3" t="s">
        <v>26</v>
      </c>
      <c r="N7" s="3"/>
      <c r="O7" s="3" t="s">
        <v>20</v>
      </c>
      <c r="P7" s="3">
        <v>1</v>
      </c>
      <c r="Q7" s="3">
        <v>1</v>
      </c>
      <c r="R7" s="3">
        <v>0</v>
      </c>
    </row>
    <row r="8" spans="2:18" x14ac:dyDescent="0.25">
      <c r="B8" s="34" t="s">
        <v>32</v>
      </c>
      <c r="C8" s="34"/>
      <c r="D8" s="3">
        <v>166</v>
      </c>
      <c r="E8" s="3">
        <v>220</v>
      </c>
      <c r="F8" s="3">
        <v>318</v>
      </c>
      <c r="G8" s="3">
        <v>265</v>
      </c>
      <c r="I8" s="3">
        <f t="shared" si="0"/>
        <v>969</v>
      </c>
      <c r="J8" s="3">
        <f t="shared" si="1"/>
        <v>242.3</v>
      </c>
      <c r="K8" s="3">
        <f t="shared" si="2"/>
        <v>64.7</v>
      </c>
      <c r="M8" s="3" t="s">
        <v>70</v>
      </c>
      <c r="N8" s="3"/>
      <c r="O8" s="3" t="s">
        <v>26</v>
      </c>
      <c r="P8" s="3">
        <v>0</v>
      </c>
      <c r="Q8" s="3">
        <v>1</v>
      </c>
      <c r="R8" s="3">
        <v>0</v>
      </c>
    </row>
    <row r="9" spans="2:18" x14ac:dyDescent="0.25">
      <c r="B9" s="40" t="s">
        <v>36</v>
      </c>
      <c r="C9" s="40"/>
      <c r="D9" s="16">
        <v>220</v>
      </c>
      <c r="E9" s="16">
        <v>189</v>
      </c>
      <c r="F9" s="17"/>
      <c r="G9" s="16"/>
      <c r="I9" s="16">
        <f t="shared" si="0"/>
        <v>409</v>
      </c>
      <c r="J9" s="16">
        <f t="shared" si="1"/>
        <v>204.5</v>
      </c>
      <c r="K9" s="16">
        <f t="shared" si="2"/>
        <v>21.9</v>
      </c>
      <c r="M9" s="3" t="s">
        <v>26</v>
      </c>
      <c r="N9" s="3"/>
      <c r="O9" s="3" t="s">
        <v>20</v>
      </c>
      <c r="P9" s="3">
        <v>1</v>
      </c>
      <c r="Q9" s="3">
        <v>1</v>
      </c>
      <c r="R9" s="3">
        <v>0</v>
      </c>
    </row>
    <row r="10" spans="2:18" x14ac:dyDescent="0.25">
      <c r="B10" s="40" t="s">
        <v>37</v>
      </c>
      <c r="C10" s="40"/>
      <c r="D10" s="16">
        <v>216</v>
      </c>
      <c r="E10" s="16">
        <v>186</v>
      </c>
      <c r="F10" s="16"/>
      <c r="G10" s="16"/>
      <c r="I10" s="16">
        <f t="shared" si="0"/>
        <v>402</v>
      </c>
      <c r="J10" s="16">
        <f t="shared" si="1"/>
        <v>201</v>
      </c>
      <c r="K10" s="16">
        <f t="shared" si="2"/>
        <v>21.2</v>
      </c>
      <c r="M10" s="3" t="s">
        <v>26</v>
      </c>
      <c r="N10" s="3"/>
      <c r="O10" s="3" t="s">
        <v>20</v>
      </c>
      <c r="P10" s="3">
        <v>1</v>
      </c>
      <c r="Q10" s="3">
        <v>1</v>
      </c>
      <c r="R10" s="3">
        <v>0</v>
      </c>
    </row>
    <row r="11" spans="2:18" x14ac:dyDescent="0.25">
      <c r="B11" s="41" t="s">
        <v>3</v>
      </c>
      <c r="C11" s="41"/>
      <c r="D11" s="15">
        <v>594</v>
      </c>
      <c r="E11" s="15">
        <v>482</v>
      </c>
      <c r="F11" s="15">
        <v>477</v>
      </c>
      <c r="G11" s="15">
        <v>382</v>
      </c>
      <c r="I11" s="15">
        <f t="shared" si="0"/>
        <v>1935</v>
      </c>
      <c r="J11" s="15">
        <f t="shared" si="1"/>
        <v>483.8</v>
      </c>
      <c r="K11" s="15">
        <f t="shared" si="2"/>
        <v>86.7</v>
      </c>
      <c r="M11" s="3" t="s">
        <v>24</v>
      </c>
      <c r="N11" s="3"/>
      <c r="O11" s="3" t="s">
        <v>23</v>
      </c>
      <c r="P11" s="3">
        <v>1</v>
      </c>
      <c r="Q11" s="3">
        <v>1</v>
      </c>
      <c r="R11" s="3">
        <v>1</v>
      </c>
    </row>
    <row r="12" spans="2:18" x14ac:dyDescent="0.25">
      <c r="B12" s="41" t="s">
        <v>4</v>
      </c>
      <c r="C12" s="41"/>
      <c r="D12" s="15">
        <v>449</v>
      </c>
      <c r="E12" s="15">
        <v>389</v>
      </c>
      <c r="F12" s="15">
        <v>449</v>
      </c>
      <c r="G12" s="15">
        <v>475</v>
      </c>
      <c r="I12" s="15">
        <f t="shared" si="0"/>
        <v>1762</v>
      </c>
      <c r="J12" s="15">
        <f t="shared" si="1"/>
        <v>440.5</v>
      </c>
      <c r="K12" s="15">
        <f t="shared" si="2"/>
        <v>36.5</v>
      </c>
      <c r="M12" s="3" t="s">
        <v>25</v>
      </c>
      <c r="N12" s="3"/>
      <c r="O12" s="3" t="s">
        <v>30</v>
      </c>
      <c r="P12" s="3">
        <v>3</v>
      </c>
      <c r="Q12" s="3">
        <v>2</v>
      </c>
      <c r="R12" s="3">
        <v>1</v>
      </c>
    </row>
    <row r="13" spans="2:18" x14ac:dyDescent="0.25">
      <c r="B13" s="41" t="s">
        <v>5</v>
      </c>
      <c r="C13" s="41"/>
      <c r="D13" s="15">
        <v>582</v>
      </c>
      <c r="E13" s="15">
        <v>492</v>
      </c>
      <c r="F13" s="15">
        <v>590</v>
      </c>
      <c r="G13" s="15">
        <v>741</v>
      </c>
      <c r="I13" s="15">
        <f t="shared" si="0"/>
        <v>2405</v>
      </c>
      <c r="J13" s="15">
        <f t="shared" si="1"/>
        <v>601.29999999999995</v>
      </c>
      <c r="K13" s="15">
        <f t="shared" si="2"/>
        <v>103.2</v>
      </c>
      <c r="M13" s="3" t="s">
        <v>25</v>
      </c>
      <c r="N13" s="3"/>
      <c r="O13" s="3" t="s">
        <v>29</v>
      </c>
      <c r="P13" s="3">
        <v>1</v>
      </c>
      <c r="Q13" s="3">
        <v>1</v>
      </c>
      <c r="R13" s="3">
        <v>1</v>
      </c>
    </row>
    <row r="14" spans="2:18" x14ac:dyDescent="0.25">
      <c r="B14" s="41" t="s">
        <v>6</v>
      </c>
      <c r="C14" s="41"/>
      <c r="D14" s="15">
        <v>552</v>
      </c>
      <c r="E14" s="15">
        <v>557</v>
      </c>
      <c r="F14" s="15">
        <v>763</v>
      </c>
      <c r="G14" s="15">
        <v>523</v>
      </c>
      <c r="I14" s="15">
        <f t="shared" si="0"/>
        <v>2395</v>
      </c>
      <c r="J14" s="15">
        <f t="shared" si="1"/>
        <v>598.79999999999995</v>
      </c>
      <c r="K14" s="15">
        <f t="shared" si="2"/>
        <v>110.5</v>
      </c>
      <c r="M14" s="3" t="s">
        <v>31</v>
      </c>
      <c r="N14" s="3"/>
      <c r="O14" s="3" t="s">
        <v>28</v>
      </c>
      <c r="P14" s="3">
        <v>2</v>
      </c>
      <c r="Q14" s="3">
        <v>1</v>
      </c>
      <c r="R14" s="3">
        <v>0</v>
      </c>
    </row>
    <row r="15" spans="2:18" x14ac:dyDescent="0.25">
      <c r="B15" s="34" t="s">
        <v>7</v>
      </c>
      <c r="C15" s="34"/>
      <c r="D15" s="3">
        <v>1201</v>
      </c>
      <c r="E15" s="3">
        <v>1077</v>
      </c>
      <c r="F15" s="3">
        <v>1160</v>
      </c>
      <c r="G15" s="3">
        <v>1102</v>
      </c>
      <c r="I15" s="3">
        <f t="shared" si="0"/>
        <v>4540</v>
      </c>
      <c r="J15" s="3">
        <f t="shared" si="1"/>
        <v>1135</v>
      </c>
      <c r="K15" s="3">
        <f t="shared" si="2"/>
        <v>56.1</v>
      </c>
      <c r="M15" s="3" t="s">
        <v>34</v>
      </c>
      <c r="N15" s="3"/>
      <c r="O15" s="3" t="s">
        <v>33</v>
      </c>
      <c r="P15" s="3">
        <v>1</v>
      </c>
      <c r="Q15" s="3">
        <v>0</v>
      </c>
      <c r="R15" s="3">
        <v>0</v>
      </c>
    </row>
    <row r="16" spans="2:18" x14ac:dyDescent="0.25">
      <c r="B16" s="34" t="s">
        <v>67</v>
      </c>
      <c r="C16" s="34"/>
      <c r="D16" s="3">
        <v>274</v>
      </c>
      <c r="E16" s="3">
        <v>219</v>
      </c>
      <c r="F16" s="3">
        <v>288</v>
      </c>
      <c r="G16" s="3">
        <v>334</v>
      </c>
      <c r="I16" s="3">
        <f t="shared" ref="I16:I18" si="3">SUM(D16:G16)</f>
        <v>1115</v>
      </c>
      <c r="J16" s="3">
        <f t="shared" ref="J16:J18" si="4">ROUND(AVERAGE(D16:G16),1)</f>
        <v>278.8</v>
      </c>
      <c r="K16" s="3">
        <f t="shared" ref="K16:K18" si="5">ROUND(SQRT(_xlfn.VAR.S(D16:G16)),1)</f>
        <v>47.4</v>
      </c>
      <c r="M16" s="3"/>
      <c r="N16" s="3"/>
      <c r="O16" s="3"/>
      <c r="P16" s="3"/>
      <c r="Q16" s="3"/>
      <c r="R16" s="3"/>
    </row>
    <row r="17" spans="2:18" x14ac:dyDescent="0.25">
      <c r="B17" s="37" t="s">
        <v>68</v>
      </c>
      <c r="C17" s="37"/>
      <c r="D17" s="3">
        <v>692</v>
      </c>
      <c r="E17" s="3">
        <v>669</v>
      </c>
      <c r="F17" s="3">
        <v>652</v>
      </c>
      <c r="G17" s="3"/>
      <c r="I17" s="3">
        <f t="shared" si="3"/>
        <v>2013</v>
      </c>
      <c r="J17" s="3">
        <f t="shared" si="4"/>
        <v>671</v>
      </c>
      <c r="K17" s="3">
        <f t="shared" si="5"/>
        <v>20.100000000000001</v>
      </c>
      <c r="M17" s="3"/>
      <c r="N17" s="3"/>
      <c r="O17" s="3"/>
      <c r="P17" s="3"/>
      <c r="Q17" s="3"/>
      <c r="R17" s="3"/>
    </row>
    <row r="18" spans="2:18" x14ac:dyDescent="0.25">
      <c r="B18" s="35" t="s">
        <v>69</v>
      </c>
      <c r="C18" s="36"/>
      <c r="D18" s="4">
        <v>750</v>
      </c>
      <c r="E18" s="4">
        <v>693</v>
      </c>
      <c r="F18" s="4">
        <v>538</v>
      </c>
      <c r="G18" s="4"/>
      <c r="I18" s="4">
        <f t="shared" si="3"/>
        <v>1981</v>
      </c>
      <c r="J18" s="4">
        <f t="shared" si="4"/>
        <v>660.3</v>
      </c>
      <c r="K18" s="4">
        <f t="shared" si="5"/>
        <v>109.7</v>
      </c>
      <c r="M18" s="4"/>
      <c r="N18" s="4"/>
      <c r="O18" s="4"/>
      <c r="P18" s="4"/>
      <c r="Q18" s="4"/>
      <c r="R18" s="4"/>
    </row>
    <row r="19" spans="2:18" x14ac:dyDescent="0.25">
      <c r="I19" s="26"/>
      <c r="J19" s="29"/>
      <c r="K19" s="30"/>
    </row>
    <row r="20" spans="2:18" ht="15.75" thickBot="1" x14ac:dyDescent="0.3">
      <c r="C20" s="1" t="s">
        <v>13</v>
      </c>
      <c r="D20" s="1" t="s">
        <v>9</v>
      </c>
      <c r="E20" s="1" t="s">
        <v>10</v>
      </c>
      <c r="F20" s="1" t="s">
        <v>38</v>
      </c>
      <c r="G20" s="1" t="s">
        <v>39</v>
      </c>
      <c r="I20" s="9"/>
      <c r="J20" s="10"/>
      <c r="K20" s="11"/>
    </row>
    <row r="21" spans="2:18" x14ac:dyDescent="0.25">
      <c r="B21" s="34" t="s">
        <v>0</v>
      </c>
      <c r="C21" s="34"/>
      <c r="D21" s="2">
        <v>508</v>
      </c>
      <c r="E21" s="2">
        <v>489</v>
      </c>
      <c r="F21" s="2">
        <v>501</v>
      </c>
      <c r="G21" s="2">
        <v>597</v>
      </c>
      <c r="I21" s="3">
        <f t="shared" ref="I21:I31" si="6">SUM(D21:G21)</f>
        <v>2095</v>
      </c>
      <c r="J21" s="3">
        <f t="shared" ref="J21:J31" si="7">ROUND(AVERAGE(D21:G21),1)</f>
        <v>523.79999999999995</v>
      </c>
      <c r="K21" s="3">
        <f>ROUND(SQRT(_xlfn.VAR.S(D21:G21)),1)</f>
        <v>49.5</v>
      </c>
    </row>
    <row r="22" spans="2:18" x14ac:dyDescent="0.25">
      <c r="B22" s="34" t="s">
        <v>1</v>
      </c>
      <c r="C22" s="34"/>
      <c r="D22" s="3">
        <v>135</v>
      </c>
      <c r="E22" s="3">
        <v>127</v>
      </c>
      <c r="F22" s="3">
        <v>138</v>
      </c>
      <c r="G22" s="3">
        <v>138</v>
      </c>
      <c r="I22" s="3">
        <f t="shared" si="6"/>
        <v>538</v>
      </c>
      <c r="J22" s="3">
        <f t="shared" si="7"/>
        <v>134.5</v>
      </c>
      <c r="K22" s="3">
        <f t="shared" ref="K22:K31" si="8">ROUND(SQRT(_xlfn.VAR.S(D22:G22)),1)</f>
        <v>5.2</v>
      </c>
    </row>
    <row r="23" spans="2:18" x14ac:dyDescent="0.25">
      <c r="B23" s="34" t="s">
        <v>2</v>
      </c>
      <c r="C23" s="34"/>
      <c r="D23" s="3">
        <v>677</v>
      </c>
      <c r="E23" s="3">
        <v>766</v>
      </c>
      <c r="F23" s="3">
        <v>653</v>
      </c>
      <c r="G23" s="3">
        <v>465</v>
      </c>
      <c r="I23" s="3">
        <f t="shared" si="6"/>
        <v>2561</v>
      </c>
      <c r="J23" s="3">
        <f t="shared" si="7"/>
        <v>640.29999999999995</v>
      </c>
      <c r="K23" s="3">
        <f t="shared" si="8"/>
        <v>126.5</v>
      </c>
    </row>
    <row r="24" spans="2:18" x14ac:dyDescent="0.25">
      <c r="B24" s="34" t="s">
        <v>32</v>
      </c>
      <c r="C24" s="34"/>
      <c r="D24" s="3">
        <v>563</v>
      </c>
      <c r="E24" s="3">
        <v>126</v>
      </c>
      <c r="F24" s="3">
        <v>388</v>
      </c>
      <c r="G24" s="3">
        <v>426</v>
      </c>
      <c r="I24" s="3">
        <f t="shared" si="6"/>
        <v>1503</v>
      </c>
      <c r="J24" s="3">
        <f t="shared" si="7"/>
        <v>375.8</v>
      </c>
      <c r="K24" s="3">
        <f t="shared" si="8"/>
        <v>182.7</v>
      </c>
    </row>
    <row r="25" spans="2:18" x14ac:dyDescent="0.25">
      <c r="B25" s="40" t="s">
        <v>36</v>
      </c>
      <c r="C25" s="40"/>
      <c r="D25" s="16">
        <v>540</v>
      </c>
      <c r="E25" s="16">
        <v>421</v>
      </c>
      <c r="F25" s="17"/>
      <c r="G25" s="16"/>
      <c r="I25" s="16">
        <f t="shared" si="6"/>
        <v>961</v>
      </c>
      <c r="J25" s="16">
        <f t="shared" si="7"/>
        <v>480.5</v>
      </c>
      <c r="K25" s="16">
        <f t="shared" si="8"/>
        <v>84.1</v>
      </c>
    </row>
    <row r="26" spans="2:18" x14ac:dyDescent="0.25">
      <c r="B26" s="40" t="s">
        <v>37</v>
      </c>
      <c r="C26" s="40"/>
      <c r="D26" s="16">
        <v>428</v>
      </c>
      <c r="E26" s="16">
        <v>595</v>
      </c>
      <c r="F26" s="16"/>
      <c r="G26" s="16"/>
      <c r="I26" s="16">
        <f t="shared" si="6"/>
        <v>1023</v>
      </c>
      <c r="J26" s="16">
        <f t="shared" si="7"/>
        <v>511.5</v>
      </c>
      <c r="K26" s="16">
        <f t="shared" si="8"/>
        <v>118.1</v>
      </c>
    </row>
    <row r="27" spans="2:18" x14ac:dyDescent="0.25">
      <c r="B27" s="37" t="s">
        <v>3</v>
      </c>
      <c r="C27" s="37"/>
      <c r="D27" s="3">
        <v>1029</v>
      </c>
      <c r="E27" s="3">
        <v>541</v>
      </c>
      <c r="F27" s="3">
        <v>1152</v>
      </c>
      <c r="G27" s="3">
        <v>911</v>
      </c>
      <c r="I27" s="3">
        <f t="shared" si="6"/>
        <v>3633</v>
      </c>
      <c r="J27" s="3">
        <f t="shared" si="7"/>
        <v>908.3</v>
      </c>
      <c r="K27" s="3">
        <f t="shared" si="8"/>
        <v>263.89999999999998</v>
      </c>
    </row>
    <row r="28" spans="2:18" x14ac:dyDescent="0.25">
      <c r="B28" s="37" t="s">
        <v>4</v>
      </c>
      <c r="C28" s="37"/>
      <c r="D28" s="3">
        <v>887</v>
      </c>
      <c r="E28" s="3">
        <v>813</v>
      </c>
      <c r="F28" s="3">
        <v>728</v>
      </c>
      <c r="G28" s="3">
        <v>891</v>
      </c>
      <c r="I28" s="3">
        <f t="shared" si="6"/>
        <v>3319</v>
      </c>
      <c r="J28" s="3">
        <f t="shared" si="7"/>
        <v>829.8</v>
      </c>
      <c r="K28" s="3">
        <f t="shared" si="8"/>
        <v>76.7</v>
      </c>
    </row>
    <row r="29" spans="2:18" x14ac:dyDescent="0.25">
      <c r="B29" s="37" t="s">
        <v>5</v>
      </c>
      <c r="C29" s="37"/>
      <c r="D29" s="3">
        <v>714</v>
      </c>
      <c r="E29" s="3">
        <v>900</v>
      </c>
      <c r="F29" s="3">
        <v>893</v>
      </c>
      <c r="G29" s="3">
        <v>1027</v>
      </c>
      <c r="I29" s="3">
        <f t="shared" si="6"/>
        <v>3534</v>
      </c>
      <c r="J29" s="3">
        <f t="shared" si="7"/>
        <v>883.5</v>
      </c>
      <c r="K29" s="3">
        <f t="shared" si="8"/>
        <v>128.69999999999999</v>
      </c>
    </row>
    <row r="30" spans="2:18" x14ac:dyDescent="0.25">
      <c r="B30" s="37" t="s">
        <v>6</v>
      </c>
      <c r="C30" s="37"/>
      <c r="D30" s="3">
        <v>951</v>
      </c>
      <c r="E30" s="3">
        <v>453</v>
      </c>
      <c r="F30" s="3">
        <v>301</v>
      </c>
      <c r="G30" s="3">
        <v>578</v>
      </c>
      <c r="I30" s="3">
        <f t="shared" si="6"/>
        <v>2283</v>
      </c>
      <c r="J30" s="3">
        <f t="shared" si="7"/>
        <v>570.79999999999995</v>
      </c>
      <c r="K30" s="3">
        <f t="shared" si="8"/>
        <v>277.7</v>
      </c>
    </row>
    <row r="31" spans="2:18" x14ac:dyDescent="0.25">
      <c r="B31" s="37" t="s">
        <v>7</v>
      </c>
      <c r="C31" s="37"/>
      <c r="D31" s="3">
        <v>1589</v>
      </c>
      <c r="E31" s="3">
        <v>1241</v>
      </c>
      <c r="F31" s="3">
        <v>1764</v>
      </c>
      <c r="G31" s="3">
        <v>1288</v>
      </c>
      <c r="I31" s="3">
        <f t="shared" si="6"/>
        <v>5882</v>
      </c>
      <c r="J31" s="3">
        <f t="shared" si="7"/>
        <v>1470.5</v>
      </c>
      <c r="K31" s="3">
        <f t="shared" si="8"/>
        <v>249.1</v>
      </c>
    </row>
    <row r="32" spans="2:18" x14ac:dyDescent="0.25">
      <c r="B32" s="34" t="s">
        <v>67</v>
      </c>
      <c r="C32" s="34"/>
      <c r="D32" s="3">
        <v>864</v>
      </c>
      <c r="E32" s="32">
        <v>276</v>
      </c>
      <c r="F32" s="3">
        <v>815</v>
      </c>
      <c r="G32" s="3">
        <v>426</v>
      </c>
      <c r="I32" s="3">
        <f t="shared" ref="I32:I34" si="9">SUM(D32:G32)</f>
        <v>2381</v>
      </c>
      <c r="J32" s="3">
        <f t="shared" ref="J32:J34" si="10">ROUND(AVERAGE(D32:G32),1)</f>
        <v>595.29999999999995</v>
      </c>
      <c r="K32" s="3">
        <f t="shared" ref="K32:K34" si="11">ROUND(SQRT(_xlfn.VAR.S(D32:G32)),1)</f>
        <v>289.3</v>
      </c>
    </row>
    <row r="33" spans="2:11" x14ac:dyDescent="0.25">
      <c r="B33" s="37" t="s">
        <v>68</v>
      </c>
      <c r="C33" s="37"/>
      <c r="D33" s="3">
        <v>1567</v>
      </c>
      <c r="E33" s="3">
        <v>2028</v>
      </c>
      <c r="F33" s="3">
        <v>1741</v>
      </c>
      <c r="G33" s="3"/>
      <c r="I33" s="3">
        <f t="shared" si="9"/>
        <v>5336</v>
      </c>
      <c r="J33" s="3">
        <f t="shared" si="10"/>
        <v>1778.7</v>
      </c>
      <c r="K33" s="3">
        <f t="shared" si="11"/>
        <v>232.8</v>
      </c>
    </row>
    <row r="34" spans="2:11" x14ac:dyDescent="0.25">
      <c r="B34" s="35" t="s">
        <v>69</v>
      </c>
      <c r="C34" s="36"/>
      <c r="D34" s="4">
        <v>900</v>
      </c>
      <c r="E34" s="4">
        <v>1153</v>
      </c>
      <c r="F34" s="4">
        <v>616</v>
      </c>
      <c r="G34" s="4"/>
      <c r="I34" s="4">
        <f t="shared" si="9"/>
        <v>2669</v>
      </c>
      <c r="J34" s="4">
        <f t="shared" si="10"/>
        <v>889.7</v>
      </c>
      <c r="K34" s="4">
        <f t="shared" si="11"/>
        <v>268.60000000000002</v>
      </c>
    </row>
    <row r="35" spans="2:11" x14ac:dyDescent="0.25">
      <c r="I35" s="6"/>
      <c r="J35" s="7"/>
      <c r="K35" s="8"/>
    </row>
    <row r="36" spans="2:11" ht="15.75" thickBot="1" x14ac:dyDescent="0.3">
      <c r="C36" s="1" t="s">
        <v>14</v>
      </c>
      <c r="D36" s="1" t="s">
        <v>9</v>
      </c>
      <c r="E36" s="1" t="s">
        <v>10</v>
      </c>
      <c r="F36" s="1" t="s">
        <v>38</v>
      </c>
      <c r="G36" s="1" t="s">
        <v>39</v>
      </c>
      <c r="I36" s="9"/>
      <c r="J36" s="10"/>
      <c r="K36" s="11"/>
    </row>
    <row r="37" spans="2:11" x14ac:dyDescent="0.25">
      <c r="B37" s="34" t="s">
        <v>0</v>
      </c>
      <c r="C37" s="34"/>
      <c r="D37" s="2">
        <v>18</v>
      </c>
      <c r="E37" s="2">
        <v>17</v>
      </c>
      <c r="F37" s="2">
        <v>26</v>
      </c>
      <c r="G37" s="2">
        <v>25</v>
      </c>
      <c r="I37" s="3">
        <f t="shared" ref="I37:I47" si="12">SUM(D37:G37)</f>
        <v>86</v>
      </c>
      <c r="J37" s="3">
        <f t="shared" ref="J37:J47" si="13">ROUND(AVERAGE(D37:G37),1)</f>
        <v>21.5</v>
      </c>
      <c r="K37" s="3">
        <f>ROUND(SQRT(_xlfn.VAR.S(D37:G37)),1)</f>
        <v>4.7</v>
      </c>
    </row>
    <row r="38" spans="2:11" x14ac:dyDescent="0.25">
      <c r="B38" s="34" t="s">
        <v>1</v>
      </c>
      <c r="C38" s="34"/>
      <c r="D38" s="3">
        <v>16</v>
      </c>
      <c r="E38" s="3">
        <v>6</v>
      </c>
      <c r="F38" s="3">
        <v>12</v>
      </c>
      <c r="G38" s="3">
        <v>3</v>
      </c>
      <c r="I38" s="3">
        <f t="shared" si="12"/>
        <v>37</v>
      </c>
      <c r="J38" s="3">
        <f t="shared" si="13"/>
        <v>9.3000000000000007</v>
      </c>
      <c r="K38" s="3">
        <f t="shared" ref="K38:K47" si="14">ROUND(SQRT(_xlfn.VAR.S(D38:G38)),1)</f>
        <v>5.9</v>
      </c>
    </row>
    <row r="39" spans="2:11" x14ac:dyDescent="0.25">
      <c r="B39" s="34" t="s">
        <v>2</v>
      </c>
      <c r="C39" s="34"/>
      <c r="D39" s="3">
        <v>41</v>
      </c>
      <c r="E39" s="3">
        <v>33</v>
      </c>
      <c r="F39" s="3">
        <v>29</v>
      </c>
      <c r="G39" s="3">
        <v>41</v>
      </c>
      <c r="I39" s="3">
        <f t="shared" si="12"/>
        <v>144</v>
      </c>
      <c r="J39" s="3">
        <f t="shared" si="13"/>
        <v>36</v>
      </c>
      <c r="K39" s="3">
        <f t="shared" si="14"/>
        <v>6</v>
      </c>
    </row>
    <row r="40" spans="2:11" x14ac:dyDescent="0.25">
      <c r="B40" s="34" t="s">
        <v>32</v>
      </c>
      <c r="C40" s="34"/>
      <c r="D40" s="3">
        <v>48</v>
      </c>
      <c r="E40" s="3">
        <v>20</v>
      </c>
      <c r="F40" s="3">
        <v>30</v>
      </c>
      <c r="G40" s="3">
        <v>26</v>
      </c>
      <c r="I40" s="3">
        <f t="shared" si="12"/>
        <v>124</v>
      </c>
      <c r="J40" s="3">
        <f t="shared" si="13"/>
        <v>31</v>
      </c>
      <c r="K40" s="3">
        <f t="shared" si="14"/>
        <v>12.1</v>
      </c>
    </row>
    <row r="41" spans="2:11" x14ac:dyDescent="0.25">
      <c r="B41" s="40" t="s">
        <v>36</v>
      </c>
      <c r="C41" s="40"/>
      <c r="D41" s="16">
        <v>11</v>
      </c>
      <c r="E41" s="16">
        <v>17</v>
      </c>
      <c r="F41" s="16"/>
      <c r="G41" s="16"/>
      <c r="I41" s="16">
        <f t="shared" si="12"/>
        <v>28</v>
      </c>
      <c r="J41" s="16">
        <f t="shared" si="13"/>
        <v>14</v>
      </c>
      <c r="K41" s="16">
        <f t="shared" si="14"/>
        <v>4.2</v>
      </c>
    </row>
    <row r="42" spans="2:11" x14ac:dyDescent="0.25">
      <c r="B42" s="40" t="s">
        <v>37</v>
      </c>
      <c r="C42" s="40"/>
      <c r="D42" s="16">
        <v>25</v>
      </c>
      <c r="E42" s="16">
        <v>10</v>
      </c>
      <c r="F42" s="16"/>
      <c r="G42" s="16"/>
      <c r="I42" s="16">
        <f t="shared" si="12"/>
        <v>35</v>
      </c>
      <c r="J42" s="16">
        <f t="shared" si="13"/>
        <v>17.5</v>
      </c>
      <c r="K42" s="16">
        <f t="shared" si="14"/>
        <v>10.6</v>
      </c>
    </row>
    <row r="43" spans="2:11" x14ac:dyDescent="0.25">
      <c r="B43" s="37" t="s">
        <v>3</v>
      </c>
      <c r="C43" s="37"/>
      <c r="D43" s="3">
        <v>56</v>
      </c>
      <c r="E43" s="3">
        <v>43</v>
      </c>
      <c r="F43" s="3">
        <v>48</v>
      </c>
      <c r="G43" s="3">
        <v>62</v>
      </c>
      <c r="I43" s="3">
        <f t="shared" si="12"/>
        <v>209</v>
      </c>
      <c r="J43" s="3">
        <f t="shared" si="13"/>
        <v>52.3</v>
      </c>
      <c r="K43" s="3">
        <f t="shared" si="14"/>
        <v>8.4</v>
      </c>
    </row>
    <row r="44" spans="2:11" x14ac:dyDescent="0.25">
      <c r="B44" s="37" t="s">
        <v>4</v>
      </c>
      <c r="C44" s="37"/>
      <c r="D44" s="3">
        <v>54</v>
      </c>
      <c r="E44" s="3">
        <v>49</v>
      </c>
      <c r="F44" s="3">
        <v>53</v>
      </c>
      <c r="G44" s="3">
        <v>42</v>
      </c>
      <c r="I44" s="3">
        <f t="shared" si="12"/>
        <v>198</v>
      </c>
      <c r="J44" s="3">
        <f t="shared" si="13"/>
        <v>49.5</v>
      </c>
      <c r="K44" s="3">
        <f t="shared" si="14"/>
        <v>5.4</v>
      </c>
    </row>
    <row r="45" spans="2:11" x14ac:dyDescent="0.25">
      <c r="B45" s="37" t="s">
        <v>5</v>
      </c>
      <c r="C45" s="37"/>
      <c r="D45" s="3">
        <v>135</v>
      </c>
      <c r="E45" s="3">
        <v>48</v>
      </c>
      <c r="F45" s="3">
        <v>70</v>
      </c>
      <c r="G45" s="3">
        <v>93</v>
      </c>
      <c r="I45" s="3">
        <f t="shared" si="12"/>
        <v>346</v>
      </c>
      <c r="J45" s="3">
        <f t="shared" si="13"/>
        <v>86.5</v>
      </c>
      <c r="K45" s="3">
        <f t="shared" si="14"/>
        <v>37.200000000000003</v>
      </c>
    </row>
    <row r="46" spans="2:11" x14ac:dyDescent="0.25">
      <c r="B46" s="37" t="s">
        <v>6</v>
      </c>
      <c r="C46" s="37"/>
      <c r="D46" s="3">
        <v>37</v>
      </c>
      <c r="E46" s="3">
        <v>83</v>
      </c>
      <c r="F46" s="3">
        <v>77</v>
      </c>
      <c r="G46" s="3">
        <v>36</v>
      </c>
      <c r="I46" s="3">
        <f t="shared" si="12"/>
        <v>233</v>
      </c>
      <c r="J46" s="3">
        <f t="shared" si="13"/>
        <v>58.3</v>
      </c>
      <c r="K46" s="3">
        <f t="shared" si="14"/>
        <v>25.2</v>
      </c>
    </row>
    <row r="47" spans="2:11" x14ac:dyDescent="0.25">
      <c r="B47" s="37" t="s">
        <v>7</v>
      </c>
      <c r="C47" s="37"/>
      <c r="D47" s="3">
        <v>140</v>
      </c>
      <c r="E47" s="3">
        <v>160</v>
      </c>
      <c r="F47" s="3">
        <v>161</v>
      </c>
      <c r="G47" s="3">
        <v>139</v>
      </c>
      <c r="I47" s="3">
        <f t="shared" si="12"/>
        <v>600</v>
      </c>
      <c r="J47" s="3">
        <f t="shared" si="13"/>
        <v>150</v>
      </c>
      <c r="K47" s="3">
        <f t="shared" si="14"/>
        <v>12.1</v>
      </c>
    </row>
    <row r="48" spans="2:11" x14ac:dyDescent="0.25">
      <c r="B48" s="34" t="s">
        <v>67</v>
      </c>
      <c r="C48" s="34"/>
      <c r="D48" s="3">
        <v>17</v>
      </c>
      <c r="E48" s="3">
        <v>40</v>
      </c>
      <c r="F48" s="3">
        <v>36</v>
      </c>
      <c r="G48" s="3">
        <v>22</v>
      </c>
      <c r="I48" s="3">
        <f t="shared" ref="I48:I50" si="15">SUM(D48:G48)</f>
        <v>115</v>
      </c>
      <c r="J48" s="3">
        <f t="shared" ref="J48:J50" si="16">ROUND(AVERAGE(D48:G48),1)</f>
        <v>28.8</v>
      </c>
      <c r="K48" s="3">
        <f t="shared" ref="K48:K50" si="17">ROUND(SQRT(_xlfn.VAR.S(D48:G48)),1)</f>
        <v>11</v>
      </c>
    </row>
    <row r="49" spans="2:12" x14ac:dyDescent="0.25">
      <c r="B49" s="37" t="s">
        <v>68</v>
      </c>
      <c r="C49" s="37"/>
      <c r="D49" s="3">
        <v>79</v>
      </c>
      <c r="E49" s="3">
        <v>78</v>
      </c>
      <c r="F49" s="3">
        <v>63</v>
      </c>
      <c r="G49" s="3"/>
      <c r="I49" s="3">
        <f t="shared" si="15"/>
        <v>220</v>
      </c>
      <c r="J49" s="3">
        <f t="shared" si="16"/>
        <v>73.3</v>
      </c>
      <c r="K49" s="3">
        <f t="shared" si="17"/>
        <v>9</v>
      </c>
    </row>
    <row r="50" spans="2:12" x14ac:dyDescent="0.25">
      <c r="B50" s="35" t="s">
        <v>69</v>
      </c>
      <c r="C50" s="36"/>
      <c r="D50" s="4">
        <v>100</v>
      </c>
      <c r="E50" s="4">
        <v>100</v>
      </c>
      <c r="F50" s="4">
        <v>97</v>
      </c>
      <c r="G50" s="4"/>
      <c r="I50" s="4">
        <f t="shared" si="15"/>
        <v>297</v>
      </c>
      <c r="J50" s="4">
        <f t="shared" si="16"/>
        <v>99</v>
      </c>
      <c r="K50" s="4">
        <f t="shared" si="17"/>
        <v>1.7</v>
      </c>
    </row>
    <row r="51" spans="2:12" x14ac:dyDescent="0.25">
      <c r="B51" s="31"/>
      <c r="C51" s="31"/>
      <c r="D51" s="29"/>
      <c r="E51" s="29"/>
      <c r="F51" s="29"/>
      <c r="G51" s="29"/>
      <c r="I51" s="29"/>
      <c r="J51" s="29"/>
      <c r="K51" s="29"/>
    </row>
    <row r="52" spans="2:12" x14ac:dyDescent="0.25">
      <c r="B52" s="31"/>
      <c r="E52" s="29"/>
      <c r="F52" s="29"/>
      <c r="G52" s="29"/>
      <c r="I52" s="29"/>
      <c r="J52" s="29"/>
      <c r="K52" s="29"/>
    </row>
    <row r="53" spans="2:12" x14ac:dyDescent="0.25">
      <c r="B53" s="31"/>
      <c r="C53" s="31"/>
      <c r="D53" s="29"/>
      <c r="E53" s="29"/>
      <c r="F53" s="29"/>
      <c r="G53" s="29"/>
      <c r="I53" s="29"/>
      <c r="J53" s="29"/>
      <c r="K53" s="29"/>
    </row>
    <row r="54" spans="2:12" x14ac:dyDescent="0.25">
      <c r="B54" s="31"/>
      <c r="C54" s="31"/>
      <c r="D54" s="29"/>
      <c r="E54" s="29"/>
      <c r="F54" s="29"/>
      <c r="G54" s="29"/>
      <c r="I54" s="29"/>
      <c r="J54" s="29"/>
      <c r="K54" s="29"/>
    </row>
    <row r="55" spans="2:12" ht="20.25" thickBot="1" x14ac:dyDescent="0.35">
      <c r="B55" s="38" t="s">
        <v>40</v>
      </c>
      <c r="C55" s="38"/>
      <c r="D55" s="38"/>
    </row>
    <row r="56" spans="2:12" ht="15.75" thickTop="1" x14ac:dyDescent="0.25"/>
    <row r="57" spans="2:12" x14ac:dyDescent="0.25">
      <c r="B57" s="14" t="s">
        <v>42</v>
      </c>
      <c r="F57" s="39" t="s">
        <v>62</v>
      </c>
      <c r="G57" s="39"/>
      <c r="J57" s="14" t="s">
        <v>48</v>
      </c>
      <c r="K57" s="14">
        <f>COUNTA($D$59:$D$158)</f>
        <v>70</v>
      </c>
    </row>
    <row r="58" spans="2:12" x14ac:dyDescent="0.25">
      <c r="B58" s="14" t="s">
        <v>43</v>
      </c>
      <c r="C58" s="14" t="s">
        <v>44</v>
      </c>
      <c r="D58" s="14" t="s">
        <v>45</v>
      </c>
    </row>
    <row r="59" spans="2:12" x14ac:dyDescent="0.25">
      <c r="B59" s="2">
        <v>1</v>
      </c>
      <c r="C59" s="2" t="s">
        <v>46</v>
      </c>
      <c r="D59" s="2">
        <v>4</v>
      </c>
      <c r="F59" s="33" t="s">
        <v>49</v>
      </c>
      <c r="G59" s="33"/>
      <c r="H59" s="23">
        <f>COUNTIF($C$59:$C$158,"Trout")</f>
        <v>32</v>
      </c>
      <c r="I59" s="20"/>
      <c r="J59" s="33" t="s">
        <v>51</v>
      </c>
      <c r="K59" s="33"/>
      <c r="L59" s="23">
        <f>COUNTIF($C$59:$C$158,"Minnow")</f>
        <v>38</v>
      </c>
    </row>
    <row r="60" spans="2:12" x14ac:dyDescent="0.25">
      <c r="B60" s="3">
        <v>2</v>
      </c>
      <c r="C60" s="3" t="s">
        <v>47</v>
      </c>
      <c r="D60" s="3">
        <v>1</v>
      </c>
      <c r="F60" s="33" t="s">
        <v>50</v>
      </c>
      <c r="G60" s="33"/>
      <c r="H60" s="22">
        <f>COUNTIF($C$59:$C$158,"Trout")/$K$57</f>
        <v>0.45714285714285713</v>
      </c>
      <c r="I60" s="20"/>
      <c r="J60" s="33" t="s">
        <v>52</v>
      </c>
      <c r="K60" s="33"/>
      <c r="L60" s="22">
        <f>COUNTIF($C$59:$C$158,"Minnow")/$K$57</f>
        <v>0.54285714285714282</v>
      </c>
    </row>
    <row r="61" spans="2:12" x14ac:dyDescent="0.25">
      <c r="B61" s="3">
        <v>3</v>
      </c>
      <c r="C61" t="s">
        <v>46</v>
      </c>
      <c r="D61" s="3">
        <v>2</v>
      </c>
      <c r="F61" s="33" t="s">
        <v>53</v>
      </c>
      <c r="G61" s="33"/>
      <c r="H61" s="23" cm="1">
        <f t="array" ref="H61">SUM(_xlfn._xlws.FILTER($C$59:$D$158,$C$59:$C$158="Trout"))</f>
        <v>48</v>
      </c>
      <c r="I61" s="20"/>
      <c r="J61" s="33" t="s">
        <v>54</v>
      </c>
      <c r="K61" s="33"/>
      <c r="L61" s="23" cm="1">
        <f t="array" ref="L61">SUM(_xlfn._xlws.FILTER($C$59:$D$158,$C$59:$C$158="Minnow"))</f>
        <v>206</v>
      </c>
    </row>
    <row r="62" spans="2:12" x14ac:dyDescent="0.25">
      <c r="B62" s="3">
        <v>4</v>
      </c>
      <c r="C62" t="s">
        <v>46</v>
      </c>
      <c r="D62" s="3">
        <v>3</v>
      </c>
      <c r="F62" s="33" t="s">
        <v>56</v>
      </c>
      <c r="G62" s="33"/>
      <c r="H62" s="24">
        <f>H61/H59</f>
        <v>1.5</v>
      </c>
      <c r="I62" s="20"/>
      <c r="J62" s="33" t="s">
        <v>55</v>
      </c>
      <c r="K62" s="33"/>
      <c r="L62" s="24">
        <f>L61/L59</f>
        <v>5.4210526315789478</v>
      </c>
    </row>
    <row r="63" spans="2:12" x14ac:dyDescent="0.25">
      <c r="B63" s="3">
        <v>5</v>
      </c>
      <c r="C63" t="s">
        <v>47</v>
      </c>
      <c r="D63" s="3">
        <v>2</v>
      </c>
      <c r="F63" s="33" t="s">
        <v>57</v>
      </c>
      <c r="G63" s="33"/>
      <c r="H63" s="25">
        <f>H62*H60</f>
        <v>0.68571428571428572</v>
      </c>
      <c r="I63" s="20"/>
      <c r="J63" s="33" t="s">
        <v>58</v>
      </c>
      <c r="K63" s="33"/>
      <c r="L63" s="25">
        <f>L62*L60</f>
        <v>2.9428571428571431</v>
      </c>
    </row>
    <row r="64" spans="2:12" x14ac:dyDescent="0.25">
      <c r="B64" s="3">
        <v>6</v>
      </c>
      <c r="C64" t="s">
        <v>47</v>
      </c>
      <c r="D64" s="3">
        <v>2</v>
      </c>
      <c r="F64" s="35"/>
      <c r="G64" s="36"/>
      <c r="H64" s="22"/>
      <c r="I64" s="20"/>
      <c r="J64" s="33"/>
      <c r="K64" s="33"/>
      <c r="L64" s="21"/>
    </row>
    <row r="65" spans="2:12" x14ac:dyDescent="0.25">
      <c r="B65" s="3">
        <v>7</v>
      </c>
      <c r="C65" t="s">
        <v>47</v>
      </c>
      <c r="D65" s="3">
        <v>2</v>
      </c>
      <c r="F65" s="35" t="s">
        <v>59</v>
      </c>
      <c r="G65" s="36"/>
      <c r="H65" s="23">
        <f>ROUNDUP(K57/4,0)</f>
        <v>18</v>
      </c>
      <c r="I65" s="20"/>
      <c r="J65" s="33"/>
      <c r="K65" s="33"/>
      <c r="L65" s="21"/>
    </row>
    <row r="66" spans="2:12" x14ac:dyDescent="0.25">
      <c r="B66" s="3">
        <v>8</v>
      </c>
      <c r="C66" t="s">
        <v>46</v>
      </c>
      <c r="D66" s="3">
        <v>5</v>
      </c>
      <c r="F66" s="33" t="s">
        <v>60</v>
      </c>
      <c r="G66" s="33"/>
      <c r="H66" s="23">
        <f>H61-H65</f>
        <v>30</v>
      </c>
      <c r="I66" s="20"/>
      <c r="J66" s="33"/>
      <c r="K66" s="33"/>
      <c r="L66" s="21"/>
    </row>
    <row r="67" spans="2:12" x14ac:dyDescent="0.25">
      <c r="B67" s="3">
        <v>9</v>
      </c>
      <c r="C67" t="s">
        <v>46</v>
      </c>
      <c r="D67" s="3">
        <v>2</v>
      </c>
      <c r="F67" s="33" t="s">
        <v>61</v>
      </c>
      <c r="G67" s="33"/>
      <c r="H67" s="23">
        <f>H66*5</f>
        <v>150</v>
      </c>
      <c r="I67" s="20"/>
      <c r="J67" s="33"/>
      <c r="K67" s="33"/>
      <c r="L67" s="21"/>
    </row>
    <row r="68" spans="2:12" x14ac:dyDescent="0.25">
      <c r="B68" s="3">
        <v>10</v>
      </c>
      <c r="C68" t="s">
        <v>46</v>
      </c>
      <c r="D68" s="3">
        <v>6</v>
      </c>
      <c r="F68" s="33"/>
      <c r="G68" s="33"/>
      <c r="H68" s="22"/>
      <c r="I68" s="20"/>
      <c r="J68" s="33"/>
      <c r="K68" s="33"/>
      <c r="L68" s="21"/>
    </row>
    <row r="69" spans="2:12" x14ac:dyDescent="0.25">
      <c r="B69" s="3">
        <v>11</v>
      </c>
      <c r="C69" t="s">
        <v>47</v>
      </c>
      <c r="D69" s="3">
        <v>1</v>
      </c>
    </row>
    <row r="70" spans="2:12" x14ac:dyDescent="0.25">
      <c r="B70" s="3">
        <v>12</v>
      </c>
      <c r="C70" t="s">
        <v>46</v>
      </c>
      <c r="D70" s="3">
        <v>8</v>
      </c>
    </row>
    <row r="71" spans="2:12" x14ac:dyDescent="0.25">
      <c r="B71" s="3">
        <v>13</v>
      </c>
      <c r="C71" t="s">
        <v>47</v>
      </c>
      <c r="D71" s="3">
        <v>2</v>
      </c>
    </row>
    <row r="72" spans="2:12" x14ac:dyDescent="0.25">
      <c r="B72" s="3">
        <v>14</v>
      </c>
      <c r="C72" t="s">
        <v>47</v>
      </c>
      <c r="D72" s="3">
        <v>1</v>
      </c>
    </row>
    <row r="73" spans="2:12" x14ac:dyDescent="0.25">
      <c r="B73" s="3">
        <v>15</v>
      </c>
      <c r="C73" t="s">
        <v>46</v>
      </c>
      <c r="D73" s="3">
        <v>5</v>
      </c>
    </row>
    <row r="74" spans="2:12" x14ac:dyDescent="0.25">
      <c r="B74" s="3">
        <v>16</v>
      </c>
      <c r="C74" t="s">
        <v>47</v>
      </c>
      <c r="D74" s="3">
        <v>2</v>
      </c>
    </row>
    <row r="75" spans="2:12" x14ac:dyDescent="0.25">
      <c r="B75" s="3">
        <v>17</v>
      </c>
      <c r="C75" t="s">
        <v>46</v>
      </c>
      <c r="D75" s="3">
        <v>6</v>
      </c>
    </row>
    <row r="76" spans="2:12" x14ac:dyDescent="0.25">
      <c r="B76" s="3">
        <v>18</v>
      </c>
      <c r="C76" t="s">
        <v>46</v>
      </c>
      <c r="D76" s="3">
        <v>5</v>
      </c>
    </row>
    <row r="77" spans="2:12" x14ac:dyDescent="0.25">
      <c r="B77" s="3">
        <v>19</v>
      </c>
      <c r="C77" t="s">
        <v>46</v>
      </c>
      <c r="D77" s="3">
        <v>8</v>
      </c>
      <c r="F77" s="42" t="s">
        <v>63</v>
      </c>
      <c r="G77" s="42"/>
    </row>
    <row r="78" spans="2:12" x14ac:dyDescent="0.25">
      <c r="B78" s="3">
        <v>20</v>
      </c>
      <c r="C78" t="s">
        <v>46</v>
      </c>
      <c r="D78" s="3">
        <v>6</v>
      </c>
      <c r="F78" s="19" t="s">
        <v>43</v>
      </c>
      <c r="G78" s="19" t="s">
        <v>64</v>
      </c>
      <c r="H78" s="18" t="s">
        <v>65</v>
      </c>
      <c r="I78" s="18" t="s">
        <v>66</v>
      </c>
      <c r="L78">
        <f>L79*60</f>
        <v>420</v>
      </c>
    </row>
    <row r="79" spans="2:12" x14ac:dyDescent="0.25">
      <c r="B79" s="3">
        <v>21</v>
      </c>
      <c r="C79" t="s">
        <v>47</v>
      </c>
      <c r="D79" s="3">
        <v>1</v>
      </c>
      <c r="F79" s="6">
        <v>1</v>
      </c>
      <c r="G79" s="2">
        <v>201</v>
      </c>
      <c r="H79" s="2">
        <v>1</v>
      </c>
      <c r="I79" s="2">
        <f>G79-H79</f>
        <v>200</v>
      </c>
      <c r="L79">
        <v>7</v>
      </c>
    </row>
    <row r="80" spans="2:12" x14ac:dyDescent="0.25">
      <c r="B80" s="3">
        <v>22</v>
      </c>
      <c r="C80" t="s">
        <v>47</v>
      </c>
      <c r="D80" s="3">
        <v>2</v>
      </c>
      <c r="F80" s="26">
        <v>2</v>
      </c>
      <c r="G80" s="3">
        <v>645</v>
      </c>
      <c r="H80" s="28">
        <v>434</v>
      </c>
      <c r="I80" s="3">
        <f t="shared" ref="I80:I84" si="18">G80-H80</f>
        <v>211</v>
      </c>
    </row>
    <row r="81" spans="2:9" x14ac:dyDescent="0.25">
      <c r="B81" s="3">
        <v>23</v>
      </c>
      <c r="C81" t="s">
        <v>46</v>
      </c>
      <c r="D81" s="3">
        <v>3</v>
      </c>
      <c r="F81" s="26">
        <v>3</v>
      </c>
      <c r="G81" s="3">
        <v>234</v>
      </c>
      <c r="H81" s="3">
        <v>35</v>
      </c>
      <c r="I81" s="3">
        <f t="shared" si="18"/>
        <v>199</v>
      </c>
    </row>
    <row r="82" spans="2:9" x14ac:dyDescent="0.25">
      <c r="B82" s="3">
        <v>24</v>
      </c>
      <c r="C82" t="s">
        <v>47</v>
      </c>
      <c r="D82" s="3">
        <v>2</v>
      </c>
      <c r="F82" s="26">
        <v>4</v>
      </c>
      <c r="G82" s="3">
        <v>171</v>
      </c>
      <c r="H82" s="3">
        <v>5</v>
      </c>
      <c r="I82" s="3">
        <f t="shared" si="18"/>
        <v>166</v>
      </c>
    </row>
    <row r="83" spans="2:9" x14ac:dyDescent="0.25">
      <c r="B83" s="3">
        <v>25</v>
      </c>
      <c r="C83" t="s">
        <v>47</v>
      </c>
      <c r="D83" s="3">
        <v>1</v>
      </c>
      <c r="F83" s="26">
        <v>5</v>
      </c>
      <c r="G83" s="3">
        <v>270</v>
      </c>
      <c r="H83" s="3">
        <v>60</v>
      </c>
      <c r="I83" s="3">
        <f t="shared" si="18"/>
        <v>210</v>
      </c>
    </row>
    <row r="84" spans="2:9" x14ac:dyDescent="0.25">
      <c r="B84" s="3">
        <v>26</v>
      </c>
      <c r="C84" t="s">
        <v>46</v>
      </c>
      <c r="D84" s="3">
        <v>5</v>
      </c>
      <c r="F84" s="26">
        <v>6</v>
      </c>
      <c r="G84" s="3">
        <v>456</v>
      </c>
      <c r="H84" s="3">
        <v>240</v>
      </c>
      <c r="I84" s="3">
        <f t="shared" si="18"/>
        <v>216</v>
      </c>
    </row>
    <row r="85" spans="2:9" x14ac:dyDescent="0.25">
      <c r="B85" s="3">
        <v>27</v>
      </c>
      <c r="C85" t="s">
        <v>46</v>
      </c>
      <c r="D85" s="3">
        <v>7</v>
      </c>
      <c r="F85" s="26"/>
      <c r="G85" s="3"/>
      <c r="H85" s="3"/>
      <c r="I85" s="3"/>
    </row>
    <row r="86" spans="2:9" x14ac:dyDescent="0.25">
      <c r="B86" s="3">
        <v>28</v>
      </c>
      <c r="C86" t="s">
        <v>47</v>
      </c>
      <c r="D86" s="3">
        <v>2</v>
      </c>
      <c r="F86" s="26"/>
      <c r="G86" s="3"/>
      <c r="H86" s="3"/>
      <c r="I86" s="3"/>
    </row>
    <row r="87" spans="2:9" x14ac:dyDescent="0.25">
      <c r="B87" s="3">
        <v>29</v>
      </c>
      <c r="C87" t="s">
        <v>47</v>
      </c>
      <c r="D87" s="3">
        <v>1</v>
      </c>
      <c r="F87" s="26"/>
      <c r="G87" s="3"/>
      <c r="H87" s="3"/>
      <c r="I87" s="3"/>
    </row>
    <row r="88" spans="2:9" x14ac:dyDescent="0.25">
      <c r="B88" s="3">
        <v>30</v>
      </c>
      <c r="C88" t="s">
        <v>46</v>
      </c>
      <c r="D88" s="3">
        <v>4</v>
      </c>
      <c r="F88" s="26"/>
      <c r="G88" s="3"/>
      <c r="H88" s="3"/>
      <c r="I88" s="3"/>
    </row>
    <row r="89" spans="2:9" x14ac:dyDescent="0.25">
      <c r="B89" s="3">
        <v>31</v>
      </c>
      <c r="C89" t="s">
        <v>46</v>
      </c>
      <c r="D89" s="3">
        <v>8</v>
      </c>
      <c r="F89" s="26"/>
      <c r="G89" s="3"/>
      <c r="H89" s="3"/>
      <c r="I89" s="3"/>
    </row>
    <row r="90" spans="2:9" x14ac:dyDescent="0.25">
      <c r="B90" s="3">
        <v>32</v>
      </c>
      <c r="C90" t="s">
        <v>46</v>
      </c>
      <c r="D90" s="3">
        <v>8</v>
      </c>
      <c r="F90" s="26"/>
      <c r="G90" s="3"/>
      <c r="H90" s="3"/>
      <c r="I90" s="3"/>
    </row>
    <row r="91" spans="2:9" x14ac:dyDescent="0.25">
      <c r="B91" s="3">
        <v>33</v>
      </c>
      <c r="C91" t="s">
        <v>46</v>
      </c>
      <c r="D91" s="3">
        <v>7</v>
      </c>
      <c r="F91" s="27"/>
      <c r="G91" s="4"/>
      <c r="H91" s="4"/>
      <c r="I91" s="4"/>
    </row>
    <row r="92" spans="2:9" x14ac:dyDescent="0.25">
      <c r="B92" s="3">
        <v>34</v>
      </c>
      <c r="C92" t="s">
        <v>47</v>
      </c>
      <c r="D92" s="3">
        <v>1</v>
      </c>
    </row>
    <row r="93" spans="2:9" x14ac:dyDescent="0.25">
      <c r="B93" s="3">
        <v>35</v>
      </c>
      <c r="C93" t="s">
        <v>46</v>
      </c>
      <c r="D93" s="3">
        <v>2</v>
      </c>
    </row>
    <row r="94" spans="2:9" x14ac:dyDescent="0.25">
      <c r="B94" s="3">
        <v>36</v>
      </c>
      <c r="C94" t="s">
        <v>47</v>
      </c>
      <c r="D94" s="3">
        <v>2</v>
      </c>
      <c r="F94" t="s">
        <v>46</v>
      </c>
    </row>
    <row r="95" spans="2:9" x14ac:dyDescent="0.25">
      <c r="B95" s="3">
        <v>37</v>
      </c>
      <c r="C95" t="s">
        <v>47</v>
      </c>
      <c r="D95" s="3">
        <v>2</v>
      </c>
      <c r="F95" t="s">
        <v>47</v>
      </c>
    </row>
    <row r="96" spans="2:9" x14ac:dyDescent="0.25">
      <c r="B96" s="3">
        <v>38</v>
      </c>
      <c r="C96" t="s">
        <v>47</v>
      </c>
      <c r="D96" s="3">
        <v>1</v>
      </c>
    </row>
    <row r="97" spans="2:6" x14ac:dyDescent="0.25">
      <c r="B97" s="3">
        <v>39</v>
      </c>
      <c r="C97" t="s">
        <v>46</v>
      </c>
      <c r="D97" s="3">
        <v>6</v>
      </c>
    </row>
    <row r="98" spans="2:6" x14ac:dyDescent="0.25">
      <c r="B98" s="3">
        <v>40</v>
      </c>
      <c r="C98" t="s">
        <v>47</v>
      </c>
      <c r="D98" s="3">
        <v>2</v>
      </c>
    </row>
    <row r="99" spans="2:6" x14ac:dyDescent="0.25">
      <c r="B99" s="3">
        <v>41</v>
      </c>
      <c r="C99" t="s">
        <v>47</v>
      </c>
      <c r="D99" s="3">
        <v>1</v>
      </c>
    </row>
    <row r="100" spans="2:6" x14ac:dyDescent="0.25">
      <c r="B100" s="3">
        <v>42</v>
      </c>
      <c r="C100" t="s">
        <v>47</v>
      </c>
      <c r="D100" s="3">
        <v>2</v>
      </c>
    </row>
    <row r="101" spans="2:6" x14ac:dyDescent="0.25">
      <c r="B101" s="3">
        <v>43</v>
      </c>
      <c r="C101" t="s">
        <v>47</v>
      </c>
      <c r="D101" s="3">
        <v>1</v>
      </c>
    </row>
    <row r="102" spans="2:6" x14ac:dyDescent="0.25">
      <c r="B102" s="3">
        <v>44</v>
      </c>
      <c r="C102" t="s">
        <v>46</v>
      </c>
      <c r="D102" s="3">
        <v>3</v>
      </c>
    </row>
    <row r="103" spans="2:6" x14ac:dyDescent="0.25">
      <c r="B103" s="3">
        <v>45</v>
      </c>
      <c r="C103" t="s">
        <v>46</v>
      </c>
      <c r="D103" s="3">
        <v>5</v>
      </c>
    </row>
    <row r="104" spans="2:6" x14ac:dyDescent="0.25">
      <c r="B104" s="3">
        <v>46</v>
      </c>
      <c r="C104" t="s">
        <v>47</v>
      </c>
      <c r="D104" s="3">
        <v>2</v>
      </c>
    </row>
    <row r="105" spans="2:6" x14ac:dyDescent="0.25">
      <c r="B105" s="3">
        <v>47</v>
      </c>
      <c r="C105" t="s">
        <v>47</v>
      </c>
      <c r="D105" s="3">
        <v>1</v>
      </c>
    </row>
    <row r="106" spans="2:6" x14ac:dyDescent="0.25">
      <c r="B106" s="3">
        <v>48</v>
      </c>
      <c r="C106" t="s">
        <v>47</v>
      </c>
      <c r="D106" s="3">
        <v>1</v>
      </c>
    </row>
    <row r="107" spans="2:6" x14ac:dyDescent="0.25">
      <c r="B107" s="3">
        <v>49</v>
      </c>
      <c r="C107" t="s">
        <v>47</v>
      </c>
      <c r="D107" s="3">
        <v>1</v>
      </c>
    </row>
    <row r="108" spans="2:6" x14ac:dyDescent="0.25">
      <c r="B108" s="3">
        <v>50</v>
      </c>
      <c r="C108" t="s">
        <v>46</v>
      </c>
      <c r="D108" s="3">
        <v>7</v>
      </c>
    </row>
    <row r="109" spans="2:6" x14ac:dyDescent="0.25">
      <c r="B109" s="3">
        <v>51</v>
      </c>
      <c r="C109" t="s">
        <v>46</v>
      </c>
      <c r="D109" s="3">
        <v>6</v>
      </c>
    </row>
    <row r="110" spans="2:6" x14ac:dyDescent="0.25">
      <c r="B110" s="3">
        <v>52</v>
      </c>
      <c r="C110" t="s">
        <v>46</v>
      </c>
      <c r="D110" s="3">
        <v>4</v>
      </c>
    </row>
    <row r="111" spans="2:6" x14ac:dyDescent="0.25">
      <c r="B111" s="3">
        <v>53</v>
      </c>
      <c r="C111" t="s">
        <v>47</v>
      </c>
      <c r="D111" s="3">
        <v>2</v>
      </c>
    </row>
    <row r="112" spans="2:6" x14ac:dyDescent="0.25">
      <c r="B112" s="3">
        <v>54</v>
      </c>
      <c r="C112" t="s">
        <v>46</v>
      </c>
      <c r="D112" s="3">
        <v>6</v>
      </c>
      <c r="F112" t="s">
        <v>46</v>
      </c>
    </row>
    <row r="113" spans="2:6" x14ac:dyDescent="0.25">
      <c r="B113" s="3">
        <v>55</v>
      </c>
      <c r="C113" t="s">
        <v>46</v>
      </c>
      <c r="D113" s="3">
        <v>2</v>
      </c>
      <c r="F113" t="s">
        <v>47</v>
      </c>
    </row>
    <row r="114" spans="2:6" x14ac:dyDescent="0.25">
      <c r="B114" s="3">
        <v>56</v>
      </c>
      <c r="C114" t="s">
        <v>46</v>
      </c>
      <c r="D114" s="3">
        <v>4</v>
      </c>
    </row>
    <row r="115" spans="2:6" x14ac:dyDescent="0.25">
      <c r="B115" s="3">
        <v>57</v>
      </c>
      <c r="C115" t="s">
        <v>47</v>
      </c>
      <c r="D115" s="3">
        <v>2</v>
      </c>
    </row>
    <row r="116" spans="2:6" x14ac:dyDescent="0.25">
      <c r="B116" s="3">
        <v>58</v>
      </c>
      <c r="C116" t="s">
        <v>46</v>
      </c>
      <c r="D116" s="3">
        <v>6</v>
      </c>
    </row>
    <row r="117" spans="2:6" x14ac:dyDescent="0.25">
      <c r="B117" s="3">
        <v>59</v>
      </c>
      <c r="C117" t="s">
        <v>47</v>
      </c>
      <c r="D117" s="3">
        <v>2</v>
      </c>
    </row>
    <row r="118" spans="2:6" x14ac:dyDescent="0.25">
      <c r="B118" s="3">
        <v>60</v>
      </c>
      <c r="C118" t="s">
        <v>46</v>
      </c>
      <c r="D118" s="3">
        <v>3</v>
      </c>
    </row>
    <row r="119" spans="2:6" x14ac:dyDescent="0.25">
      <c r="B119" s="3">
        <v>61</v>
      </c>
      <c r="C119" t="s">
        <v>46</v>
      </c>
      <c r="D119" s="3">
        <v>7</v>
      </c>
    </row>
    <row r="120" spans="2:6" x14ac:dyDescent="0.25">
      <c r="B120" s="3">
        <v>62</v>
      </c>
      <c r="C120" t="s">
        <v>46</v>
      </c>
      <c r="D120" s="3">
        <v>8</v>
      </c>
    </row>
    <row r="121" spans="2:6" x14ac:dyDescent="0.25">
      <c r="B121" s="3">
        <v>63</v>
      </c>
      <c r="C121" t="s">
        <v>46</v>
      </c>
      <c r="D121" s="3">
        <v>7</v>
      </c>
    </row>
    <row r="122" spans="2:6" x14ac:dyDescent="0.25">
      <c r="B122" s="3">
        <v>64</v>
      </c>
      <c r="C122" t="s">
        <v>47</v>
      </c>
      <c r="D122" s="3">
        <v>1</v>
      </c>
    </row>
    <row r="123" spans="2:6" x14ac:dyDescent="0.25">
      <c r="B123" s="3">
        <v>65</v>
      </c>
      <c r="C123" t="s">
        <v>47</v>
      </c>
      <c r="D123" s="3">
        <v>1</v>
      </c>
    </row>
    <row r="124" spans="2:6" x14ac:dyDescent="0.25">
      <c r="B124" s="3">
        <v>66</v>
      </c>
      <c r="C124" t="s">
        <v>46</v>
      </c>
      <c r="D124" s="3">
        <v>8</v>
      </c>
    </row>
    <row r="125" spans="2:6" x14ac:dyDescent="0.25">
      <c r="B125" s="3">
        <v>67</v>
      </c>
      <c r="C125" t="s">
        <v>46</v>
      </c>
      <c r="D125" s="3">
        <v>8</v>
      </c>
    </row>
    <row r="126" spans="2:6" x14ac:dyDescent="0.25">
      <c r="B126" s="3">
        <v>68</v>
      </c>
      <c r="C126" t="s">
        <v>47</v>
      </c>
      <c r="D126" s="3">
        <v>1</v>
      </c>
    </row>
    <row r="127" spans="2:6" x14ac:dyDescent="0.25">
      <c r="B127" s="3">
        <v>69</v>
      </c>
      <c r="C127" t="s">
        <v>46</v>
      </c>
      <c r="D127" s="3">
        <v>4</v>
      </c>
    </row>
    <row r="128" spans="2:6" x14ac:dyDescent="0.25">
      <c r="B128" s="3">
        <v>70</v>
      </c>
      <c r="C128" t="s">
        <v>46</v>
      </c>
      <c r="D128" s="3">
        <v>8</v>
      </c>
    </row>
    <row r="129" spans="2:6" x14ac:dyDescent="0.25">
      <c r="B129" s="3">
        <v>71</v>
      </c>
      <c r="C129" s="3"/>
      <c r="D129" s="3"/>
    </row>
    <row r="130" spans="2:6" x14ac:dyDescent="0.25">
      <c r="B130" s="3">
        <v>72</v>
      </c>
      <c r="C130" s="3"/>
      <c r="D130" s="3"/>
      <c r="F130" t="s">
        <v>46</v>
      </c>
    </row>
    <row r="131" spans="2:6" x14ac:dyDescent="0.25">
      <c r="B131" s="3">
        <v>73</v>
      </c>
      <c r="C131" s="3"/>
      <c r="D131" s="3"/>
      <c r="F131" t="s">
        <v>47</v>
      </c>
    </row>
    <row r="132" spans="2:6" x14ac:dyDescent="0.25">
      <c r="B132" s="3">
        <v>74</v>
      </c>
      <c r="C132" s="3"/>
      <c r="D132" s="3"/>
    </row>
    <row r="133" spans="2:6" x14ac:dyDescent="0.25">
      <c r="B133" s="3">
        <v>75</v>
      </c>
      <c r="C133" s="3"/>
      <c r="D133" s="3"/>
    </row>
    <row r="134" spans="2:6" x14ac:dyDescent="0.25">
      <c r="B134" s="3">
        <v>76</v>
      </c>
      <c r="C134" s="3"/>
      <c r="D134" s="3"/>
    </row>
    <row r="135" spans="2:6" x14ac:dyDescent="0.25">
      <c r="B135" s="3">
        <v>77</v>
      </c>
      <c r="C135" s="3"/>
      <c r="D135" s="3"/>
    </row>
    <row r="136" spans="2:6" x14ac:dyDescent="0.25">
      <c r="B136" s="3">
        <v>78</v>
      </c>
      <c r="C136" s="3"/>
      <c r="D136" s="3"/>
    </row>
    <row r="137" spans="2:6" x14ac:dyDescent="0.25">
      <c r="B137" s="3">
        <v>79</v>
      </c>
      <c r="C137" s="3"/>
      <c r="D137" s="3"/>
    </row>
    <row r="138" spans="2:6" x14ac:dyDescent="0.25">
      <c r="B138" s="3">
        <v>80</v>
      </c>
      <c r="C138" s="3"/>
      <c r="D138" s="3"/>
    </row>
    <row r="139" spans="2:6" x14ac:dyDescent="0.25">
      <c r="B139" s="3">
        <v>81</v>
      </c>
      <c r="C139" s="3"/>
      <c r="D139" s="3"/>
    </row>
    <row r="140" spans="2:6" x14ac:dyDescent="0.25">
      <c r="B140" s="3">
        <v>82</v>
      </c>
      <c r="C140" s="3"/>
      <c r="D140" s="3"/>
    </row>
    <row r="141" spans="2:6" x14ac:dyDescent="0.25">
      <c r="B141" s="3">
        <v>83</v>
      </c>
      <c r="C141" s="3"/>
      <c r="D141" s="3"/>
    </row>
    <row r="142" spans="2:6" x14ac:dyDescent="0.25">
      <c r="B142" s="3">
        <v>84</v>
      </c>
      <c r="C142" s="3"/>
      <c r="D142" s="3"/>
    </row>
    <row r="143" spans="2:6" x14ac:dyDescent="0.25">
      <c r="B143" s="3">
        <v>85</v>
      </c>
      <c r="C143" s="3"/>
      <c r="D143" s="3"/>
    </row>
    <row r="144" spans="2:6" x14ac:dyDescent="0.25">
      <c r="B144" s="3">
        <v>86</v>
      </c>
      <c r="C144" s="3"/>
      <c r="D144" s="3"/>
    </row>
    <row r="145" spans="2:6" x14ac:dyDescent="0.25">
      <c r="B145" s="3">
        <v>87</v>
      </c>
      <c r="C145" s="3"/>
      <c r="D145" s="3"/>
    </row>
    <row r="146" spans="2:6" x14ac:dyDescent="0.25">
      <c r="B146" s="3">
        <v>88</v>
      </c>
      <c r="C146" s="3"/>
      <c r="D146" s="3"/>
    </row>
    <row r="147" spans="2:6" x14ac:dyDescent="0.25">
      <c r="B147" s="3">
        <v>89</v>
      </c>
      <c r="C147" s="3"/>
      <c r="D147" s="3"/>
    </row>
    <row r="148" spans="2:6" x14ac:dyDescent="0.25">
      <c r="B148" s="3">
        <v>90</v>
      </c>
      <c r="C148" s="3"/>
      <c r="D148" s="3"/>
      <c r="F148" t="s">
        <v>46</v>
      </c>
    </row>
    <row r="149" spans="2:6" x14ac:dyDescent="0.25">
      <c r="B149" s="3">
        <v>91</v>
      </c>
      <c r="C149" s="3"/>
      <c r="D149" s="3"/>
      <c r="F149" t="s">
        <v>47</v>
      </c>
    </row>
    <row r="150" spans="2:6" x14ac:dyDescent="0.25">
      <c r="B150" s="3">
        <v>92</v>
      </c>
      <c r="C150" s="3"/>
      <c r="D150" s="3"/>
    </row>
    <row r="151" spans="2:6" x14ac:dyDescent="0.25">
      <c r="B151" s="3">
        <v>93</v>
      </c>
      <c r="C151" s="3"/>
      <c r="D151" s="3"/>
    </row>
    <row r="152" spans="2:6" x14ac:dyDescent="0.25">
      <c r="B152" s="3">
        <v>94</v>
      </c>
      <c r="C152" s="3"/>
      <c r="D152" s="3"/>
    </row>
    <row r="153" spans="2:6" x14ac:dyDescent="0.25">
      <c r="B153" s="3">
        <v>95</v>
      </c>
      <c r="C153" s="3"/>
      <c r="D153" s="3"/>
    </row>
    <row r="154" spans="2:6" x14ac:dyDescent="0.25">
      <c r="B154" s="3">
        <v>96</v>
      </c>
      <c r="C154" s="3"/>
      <c r="D154" s="3"/>
    </row>
    <row r="155" spans="2:6" x14ac:dyDescent="0.25">
      <c r="B155" s="3">
        <v>97</v>
      </c>
      <c r="C155" s="3"/>
      <c r="D155" s="3"/>
    </row>
    <row r="156" spans="2:6" x14ac:dyDescent="0.25">
      <c r="B156" s="3">
        <v>98</v>
      </c>
      <c r="C156" s="3"/>
      <c r="D156" s="3"/>
    </row>
    <row r="157" spans="2:6" x14ac:dyDescent="0.25">
      <c r="B157" s="3">
        <v>99</v>
      </c>
      <c r="C157" s="3"/>
      <c r="D157" s="3"/>
    </row>
    <row r="158" spans="2:6" x14ac:dyDescent="0.25">
      <c r="B158" s="3">
        <v>100</v>
      </c>
      <c r="C158" s="3"/>
      <c r="D158" s="3"/>
    </row>
  </sheetData>
  <mergeCells count="66">
    <mergeCell ref="F77:G77"/>
    <mergeCell ref="B5:C5"/>
    <mergeCell ref="B6:C6"/>
    <mergeCell ref="B7:C7"/>
    <mergeCell ref="B11:C11"/>
    <mergeCell ref="B12:C12"/>
    <mergeCell ref="B45:C45"/>
    <mergeCell ref="B46:C46"/>
    <mergeCell ref="B31:C31"/>
    <mergeCell ref="B37:C37"/>
    <mergeCell ref="B23:C23"/>
    <mergeCell ref="B27:C27"/>
    <mergeCell ref="B28:C28"/>
    <mergeCell ref="B29:C29"/>
    <mergeCell ref="B30:C30"/>
    <mergeCell ref="B42:C42"/>
    <mergeCell ref="F62:G62"/>
    <mergeCell ref="F63:G63"/>
    <mergeCell ref="F60:G60"/>
    <mergeCell ref="B47:C47"/>
    <mergeCell ref="B24:C24"/>
    <mergeCell ref="B40:C40"/>
    <mergeCell ref="B41:C41"/>
    <mergeCell ref="B38:C38"/>
    <mergeCell ref="B39:C39"/>
    <mergeCell ref="B43:C43"/>
    <mergeCell ref="B44:C44"/>
    <mergeCell ref="B25:C25"/>
    <mergeCell ref="B26:C26"/>
    <mergeCell ref="B2:D2"/>
    <mergeCell ref="B55:D55"/>
    <mergeCell ref="F57:G57"/>
    <mergeCell ref="F59:G59"/>
    <mergeCell ref="F61:G61"/>
    <mergeCell ref="B8:C8"/>
    <mergeCell ref="B9:C9"/>
    <mergeCell ref="B10:C10"/>
    <mergeCell ref="B14:C14"/>
    <mergeCell ref="B15:C15"/>
    <mergeCell ref="B21:C21"/>
    <mergeCell ref="B22:C22"/>
    <mergeCell ref="B13:C13"/>
    <mergeCell ref="B16:C16"/>
    <mergeCell ref="B18:C18"/>
    <mergeCell ref="B17:C17"/>
    <mergeCell ref="J64:K64"/>
    <mergeCell ref="F65:G65"/>
    <mergeCell ref="F66:G66"/>
    <mergeCell ref="F67:G67"/>
    <mergeCell ref="F68:G68"/>
    <mergeCell ref="J65:K65"/>
    <mergeCell ref="J66:K66"/>
    <mergeCell ref="J67:K67"/>
    <mergeCell ref="J68:K68"/>
    <mergeCell ref="B32:C32"/>
    <mergeCell ref="B48:C48"/>
    <mergeCell ref="B34:C34"/>
    <mergeCell ref="B49:C49"/>
    <mergeCell ref="B50:C50"/>
    <mergeCell ref="B33:C33"/>
    <mergeCell ref="J59:K59"/>
    <mergeCell ref="J61:K61"/>
    <mergeCell ref="J62:K62"/>
    <mergeCell ref="J63:K63"/>
    <mergeCell ref="F64:G64"/>
    <mergeCell ref="J60:K60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viddie</dc:creator>
  <cp:lastModifiedBy>viddie</cp:lastModifiedBy>
  <cp:lastPrinted>2021-02-01T11:40:17Z</cp:lastPrinted>
  <dcterms:created xsi:type="dcterms:W3CDTF">2021-02-01T08:57:52Z</dcterms:created>
  <dcterms:modified xsi:type="dcterms:W3CDTF">2021-02-16T13:49:57Z</dcterms:modified>
</cp:coreProperties>
</file>