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49814782-C67D-4A88-A914-F3491C33A8AB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Question-1" sheetId="4" r:id="rId1"/>
    <sheet name="Question-2" sheetId="5" r:id="rId2"/>
    <sheet name="Question-3" sheetId="2" r:id="rId3"/>
  </sheets>
  <definedNames>
    <definedName name="x">'Question-3'!$A$2:$C$26</definedName>
    <definedName name="x_t">'Question-3'!$B$35:$Z$37</definedName>
    <definedName name="y">'Question-3'!$D$2:$D$26</definedName>
    <definedName name="y_t">'Question-3'!$B$38:$Z$38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5" i="2" l="1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44" i="2"/>
  <c r="K12" i="2" a="1"/>
  <c r="K12" i="2"/>
  <c r="P6" i="2" a="1"/>
  <c r="P6" i="2"/>
  <c r="H6" i="2" a="1"/>
  <c r="H6" i="2"/>
  <c r="L6" i="2" s="1" a="1"/>
  <c r="L6" i="2" s="1"/>
  <c r="AB12" i="2" l="1" a="1"/>
  <c r="H12" i="2" a="1"/>
  <c r="H12" i="2" s="1"/>
  <c r="T2" i="2" l="1" a="1"/>
  <c r="T2" i="2" s="1"/>
  <c r="U2" i="2" s="1" a="1"/>
  <c r="U2" i="2" s="1"/>
  <c r="M12" i="2" a="1"/>
  <c r="M12" i="2" s="1"/>
  <c r="Q12" i="2" s="1" a="1"/>
  <c r="Q12" i="2" s="1"/>
  <c r="R12" i="2" s="1"/>
  <c r="BB13" i="2" a="1"/>
  <c r="BB13" i="2" s="1"/>
  <c r="Y3" i="2" s="1"/>
  <c r="Z3" i="2" s="1"/>
  <c r="BB14" i="2" a="1"/>
  <c r="BB14" i="2" s="1"/>
  <c r="Y4" i="2" s="1"/>
  <c r="Z4" i="2" s="1"/>
  <c r="BB15" i="2" a="1"/>
  <c r="BB15" i="2" s="1"/>
  <c r="Y5" i="2" s="1"/>
  <c r="Z5" i="2" s="1"/>
  <c r="BB16" i="2" a="1"/>
  <c r="BB16" i="2" s="1"/>
  <c r="Y6" i="2" s="1"/>
  <c r="Z6" i="2" s="1"/>
  <c r="BB17" i="2" a="1"/>
  <c r="BB17" i="2" s="1"/>
  <c r="Y7" i="2" s="1"/>
  <c r="Z7" i="2" s="1"/>
  <c r="BB18" i="2" a="1"/>
  <c r="BB18" i="2" s="1"/>
  <c r="Y8" i="2" s="1"/>
  <c r="Z8" i="2" s="1"/>
  <c r="BB19" i="2" a="1"/>
  <c r="BB19" i="2" s="1"/>
  <c r="Y9" i="2" s="1"/>
  <c r="Z9" i="2" s="1"/>
  <c r="BB20" i="2" a="1"/>
  <c r="BB20" i="2" s="1"/>
  <c r="Y10" i="2" s="1"/>
  <c r="Z10" i="2" s="1"/>
  <c r="BB21" i="2" a="1"/>
  <c r="BB21" i="2" s="1"/>
  <c r="Y11" i="2" s="1"/>
  <c r="Z11" i="2" s="1"/>
  <c r="BB22" i="2" a="1"/>
  <c r="BB22" i="2" s="1"/>
  <c r="Y12" i="2" s="1"/>
  <c r="Z12" i="2" s="1"/>
  <c r="BB23" i="2" a="1"/>
  <c r="BB23" i="2" s="1"/>
  <c r="Y13" i="2" s="1"/>
  <c r="Z13" i="2" s="1"/>
  <c r="BB24" i="2" a="1"/>
  <c r="BB24" i="2" s="1"/>
  <c r="Y14" i="2" s="1"/>
  <c r="Z14" i="2" s="1"/>
  <c r="BB25" i="2" a="1"/>
  <c r="BB25" i="2" s="1"/>
  <c r="Y15" i="2" s="1"/>
  <c r="Z15" i="2" s="1"/>
  <c r="BB26" i="2" a="1"/>
  <c r="BB26" i="2" s="1"/>
  <c r="Y16" i="2" s="1"/>
  <c r="Z16" i="2" s="1"/>
  <c r="BB27" i="2" a="1"/>
  <c r="BB27" i="2" s="1"/>
  <c r="Y17" i="2" s="1"/>
  <c r="Z17" i="2" s="1"/>
  <c r="BB28" i="2" a="1"/>
  <c r="BB28" i="2" s="1"/>
  <c r="Y18" i="2" s="1"/>
  <c r="Z18" i="2" s="1"/>
  <c r="BB29" i="2" a="1"/>
  <c r="BB29" i="2" s="1"/>
  <c r="Y19" i="2" s="1"/>
  <c r="Z19" i="2" s="1"/>
  <c r="BB30" i="2" a="1"/>
  <c r="BB30" i="2" s="1"/>
  <c r="Y20" i="2" s="1"/>
  <c r="Z20" i="2" s="1"/>
  <c r="BB31" i="2" a="1"/>
  <c r="BB31" i="2" s="1"/>
  <c r="Y21" i="2" s="1"/>
  <c r="Z21" i="2" s="1"/>
  <c r="BB32" i="2" a="1"/>
  <c r="BB32" i="2" s="1"/>
  <c r="Y22" i="2" s="1"/>
  <c r="Z22" i="2" s="1"/>
  <c r="BB33" i="2" a="1"/>
  <c r="BB33" i="2" s="1"/>
  <c r="Y23" i="2" s="1"/>
  <c r="Z23" i="2" s="1"/>
  <c r="BB34" i="2" a="1"/>
  <c r="BB34" i="2" s="1"/>
  <c r="Y24" i="2" s="1"/>
  <c r="Z24" i="2" s="1"/>
  <c r="BB35" i="2" a="1"/>
  <c r="BB35" i="2" s="1"/>
  <c r="Y25" i="2" s="1"/>
  <c r="Z25" i="2" s="1"/>
  <c r="BB36" i="2" a="1"/>
  <c r="BB36" i="2" s="1"/>
  <c r="Y26" i="2" s="1"/>
  <c r="Z26" i="2" s="1"/>
  <c r="AB12" i="2"/>
  <c r="BB12" i="2" s="1" a="1"/>
  <c r="BB12" i="2" s="1"/>
  <c r="Y2" i="2" s="1"/>
  <c r="Z2" i="2" s="1"/>
  <c r="T44" i="2" s="1" a="1"/>
  <c r="T44" i="2" s="1"/>
  <c r="V2" i="2" l="1" a="1"/>
  <c r="V2" i="2" s="1"/>
  <c r="W2" i="2"/>
  <c r="X2" i="2"/>
  <c r="W3" i="2"/>
  <c r="X3" i="2"/>
  <c r="W26" i="2"/>
  <c r="X26" i="2"/>
  <c r="W25" i="2"/>
  <c r="X25" i="2"/>
  <c r="W24" i="2"/>
  <c r="X24" i="2"/>
  <c r="W23" i="2"/>
  <c r="X23" i="2"/>
  <c r="W22" i="2"/>
  <c r="X22" i="2"/>
  <c r="W21" i="2"/>
  <c r="X21" i="2"/>
  <c r="W20" i="2"/>
  <c r="X20" i="2"/>
  <c r="W19" i="2"/>
  <c r="X19" i="2"/>
  <c r="W18" i="2"/>
  <c r="X18" i="2"/>
  <c r="W17" i="2"/>
  <c r="X17" i="2"/>
  <c r="W16" i="2"/>
  <c r="X16" i="2"/>
  <c r="W15" i="2"/>
  <c r="X15" i="2"/>
  <c r="W14" i="2"/>
  <c r="X14" i="2"/>
  <c r="W13" i="2"/>
  <c r="X13" i="2"/>
  <c r="W12" i="2"/>
  <c r="X12" i="2"/>
  <c r="W11" i="2"/>
  <c r="X11" i="2"/>
  <c r="W10" i="2"/>
  <c r="X10" i="2"/>
  <c r="W9" i="2"/>
  <c r="X9" i="2"/>
  <c r="W8" i="2"/>
  <c r="X8" i="2"/>
  <c r="W7" i="2"/>
  <c r="X7" i="2"/>
  <c r="W6" i="2"/>
  <c r="X6" i="2"/>
  <c r="W5" i="2"/>
  <c r="X5" i="2"/>
  <c r="W4" i="2"/>
  <c r="X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<sst xmlns="http://schemas.openxmlformats.org/spreadsheetml/2006/main" count="59" uniqueCount="54">
  <si>
    <t>Months</t>
  </si>
  <si>
    <t>Songs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</si>
  <si>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</si>
  <si>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</si>
  <si>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</si>
  <si>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</si>
  <si>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</si>
  <si>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</si>
  <si>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</si>
  <si>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</si>
  <si>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</si>
  <si>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</si>
  <si>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</si>
  <si>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</si>
  <si>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</si>
  <si>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</si>
  <si>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</si>
  <si>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</si>
  <si>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</si>
  <si>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</si>
  <si>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</si>
  <si>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</si>
  <si>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</si>
  <si>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</si>
  <si>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GRE_Total</t>
  </si>
  <si>
    <t>UGPA</t>
  </si>
  <si>
    <t>GGPA</t>
  </si>
  <si>
    <t>Number of Cases, x1</t>
  </si>
  <si>
    <t>Distance, x2 (ft)</t>
  </si>
  <si>
    <t>Delivery Time, y (min)</t>
  </si>
  <si>
    <t>i</t>
  </si>
  <si>
    <t>y_hat</t>
  </si>
  <si>
    <t>ei</t>
  </si>
  <si>
    <t>Standardized Residual</t>
  </si>
  <si>
    <t>Studentized Residual</t>
  </si>
  <si>
    <t>PRESS Residual</t>
  </si>
  <si>
    <t>Si^2</t>
  </si>
  <si>
    <t>R-Student</t>
  </si>
  <si>
    <t>x_t*x</t>
  </si>
  <si>
    <t>(x_t*x)^-1</t>
  </si>
  <si>
    <t>x_t*y</t>
  </si>
  <si>
    <t>beta_hat</t>
  </si>
  <si>
    <t>y_t*y</t>
  </si>
  <si>
    <t>beta_hat_t</t>
  </si>
  <si>
    <t>SSRes</t>
  </si>
  <si>
    <t>MSRes</t>
  </si>
  <si>
    <t>Hat Matrix</t>
  </si>
  <si>
    <t>Hiis</t>
  </si>
  <si>
    <t>beta_0</t>
  </si>
  <si>
    <t>beta_1</t>
  </si>
  <si>
    <t>beta_2</t>
  </si>
  <si>
    <t>transpose</t>
  </si>
  <si>
    <t>Sorted R-Student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</si>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</sst>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76FB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BFA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4" borderId="0" xfId="0" applyFont="1" applyFill="1" applyBorder="1"/>
    <xf numFmtId="0" fontId="5" fillId="4" borderId="0" xfId="0" applyFont="1" applyFill="1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BFAF0"/>
      <color rgb="FFF76F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Sorted R-Student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'Question-3'!$T$44:$T$68</c:f>
              <c:numCache>
                <c:formatCode>General</c:formatCode>
                <c:ptCount val="25"/>
                <c:pt idx="0">
                  <c:v>-1.9966765693099757</c:v>
                </c:pt>
                <c:pt idx="1">
                  <c:v>-1.6956288107114923</c:v>
                </c:pt>
                <c:pt idx="2">
                  <c:v>-1.5422151224430609</c:v>
                </c:pt>
                <c:pt idx="3">
                  <c:v>-1.4896247320073235</c:v>
                </c:pt>
                <c:pt idx="4">
                  <c:v>-1.4824671796624773</c:v>
                </c:pt>
                <c:pt idx="5">
                  <c:v>-0.87308697048768735</c:v>
                </c:pt>
                <c:pt idx="6">
                  <c:v>-0.21782566174505757</c:v>
                </c:pt>
                <c:pt idx="7">
                  <c:v>-0.18897451036222637</c:v>
                </c:pt>
                <c:pt idx="8">
                  <c:v>-0.13856493373442641</c:v>
                </c:pt>
                <c:pt idx="9">
                  <c:v>-8.8737276795994552E-2</c:v>
                </c:pt>
                <c:pt idx="10">
                  <c:v>-6.5963316330712035E-2</c:v>
                </c:pt>
                <c:pt idx="11">
                  <c:v>-1.5721773604231423E-2</c:v>
                </c:pt>
                <c:pt idx="12">
                  <c:v>0.13492399599841801</c:v>
                </c:pt>
                <c:pt idx="13">
                  <c:v>0.20566324273110193</c:v>
                </c:pt>
                <c:pt idx="14">
                  <c:v>0.26464768654140575</c:v>
                </c:pt>
                <c:pt idx="15">
                  <c:v>0.31846923993296428</c:v>
                </c:pt>
                <c:pt idx="16">
                  <c:v>0.33417724723107906</c:v>
                </c:pt>
                <c:pt idx="17">
                  <c:v>0.35753764025143175</c:v>
                </c:pt>
                <c:pt idx="18">
                  <c:v>0.35938982537887643</c:v>
                </c:pt>
                <c:pt idx="19">
                  <c:v>0.56981420275894101</c:v>
                </c:pt>
                <c:pt idx="20">
                  <c:v>0.70993905990569517</c:v>
                </c:pt>
                <c:pt idx="21">
                  <c:v>0.80677584437052985</c:v>
                </c:pt>
                <c:pt idx="22">
                  <c:v>1.1193306508233534</c:v>
                </c:pt>
                <c:pt idx="23">
                  <c:v>1.6391649085092586</c:v>
                </c:pt>
                <c:pt idx="24">
                  <c:v>4.3107801187596158</c:v>
                </c:pt>
              </c:numCache>
            </c:numRef>
          </c:xVal>
          <c:yVal>
            <c:numRef>
              <c:f>'Question-3'!$U$44:$U$68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1A-4816-94C3-FD4957EC5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374087"/>
        <c:axId val="1027380231"/>
      </c:scatterChart>
      <c:valAx>
        <c:axId val="1027374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380231"/>
        <c:crosses val="autoZero"/>
        <c:crossBetween val="midCat"/>
      </c:valAx>
      <c:valAx>
        <c:axId val="1027380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374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14</xdr:row>
      <xdr:rowOff>171450</xdr:rowOff>
    </xdr:from>
    <xdr:to>
      <xdr:col>16</xdr:col>
      <xdr:colOff>142875</xdr:colOff>
      <xdr:row>29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01F49D-0764-C7B6-BCFC-ABDBBDEA9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2CE2AD-8249-4B8D-93E8-4B96397152D6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EA023701-9176-4CBD-8A10-751BCD843C78}"/>
    <we:binding id="InputY" type="matrix" appref="{213054EB-C547-4073-8935-F6F2B73BBD92}"/>
    <we:binding id="InputX" type="matrix" appref="{B278EA48-865A-4DB4-9614-D8CC11BE59E0}"/>
    <we:binding id="Output" type="matrix" appref="{1F06BE62-89D8-4C11-BD91-3F9B3010929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A5DD-D653-4988-9CAA-27D0FAA231AF}">
  <dimension ref="A1:K23"/>
  <sheetViews>
    <sheetView workbookViewId="0">
      <selection activeCell="F23" sqref="F23"/>
    </sheetView>
  </sheetViews>
  <sheetFormatPr defaultRowHeight="15"/>
  <cols>
    <col min="5" max="5" width="19.28515625" bestFit="1" customWidth="1"/>
    <col min="6" max="6" width="13" bestFit="1" customWidth="1"/>
    <col min="7" max="7" width="13.5703125" bestFit="1" customWidth="1"/>
    <col min="8" max="8" width="13" bestFit="1" customWidth="1"/>
    <col min="9" max="9" width="12.5703125" bestFit="1" customWidth="1"/>
    <col min="10" max="10" width="13" bestFit="1" customWidth="1"/>
    <col min="11" max="11" width="12.5703125" bestFit="1" customWidth="1"/>
  </cols>
  <sheetData>
    <row r="1" spans="1:10">
      <c r="A1" s="3" t="s">
        <v>0</v>
      </c>
      <c r="B1" s="3" t="s">
        <v>1</v>
      </c>
    </row>
    <row r="2" spans="1:10">
      <c r="A2">
        <v>23</v>
      </c>
      <c r="B2">
        <v>486</v>
      </c>
    </row>
    <row r="3" spans="1:10">
      <c r="A3">
        <v>35</v>
      </c>
      <c r="B3">
        <v>747</v>
      </c>
    </row>
    <row r="4" spans="1:10">
      <c r="A4">
        <v>2</v>
      </c>
      <c r="B4">
        <v>81</v>
      </c>
    </row>
    <row r="5" spans="1:10">
      <c r="A5">
        <v>28</v>
      </c>
      <c r="B5">
        <v>581</v>
      </c>
    </row>
    <row r="6" spans="1:10">
      <c r="A6">
        <v>5</v>
      </c>
      <c r="B6">
        <v>117</v>
      </c>
      <c r="E6" t="s">
        <v>2</v>
      </c>
    </row>
    <row r="7" spans="1:10">
      <c r="A7">
        <v>32</v>
      </c>
      <c r="B7">
        <v>728</v>
      </c>
    </row>
    <row r="8" spans="1:10">
      <c r="A8">
        <v>23</v>
      </c>
      <c r="B8">
        <v>445</v>
      </c>
      <c r="E8" t="s">
        <v>3</v>
      </c>
    </row>
    <row r="9" spans="1:10">
      <c r="A9">
        <v>10</v>
      </c>
      <c r="B9">
        <v>128</v>
      </c>
      <c r="E9" t="s">
        <v>4</v>
      </c>
      <c r="F9">
        <v>0.98592539275933</v>
      </c>
    </row>
    <row r="10" spans="1:10">
      <c r="A10">
        <v>4</v>
      </c>
      <c r="B10">
        <v>61</v>
      </c>
      <c r="E10" t="s">
        <v>5</v>
      </c>
      <c r="F10">
        <v>0.97204888008764001</v>
      </c>
    </row>
    <row r="11" spans="1:10">
      <c r="A11">
        <v>26</v>
      </c>
      <c r="B11">
        <v>476</v>
      </c>
      <c r="E11" t="s">
        <v>6</v>
      </c>
      <c r="F11">
        <v>0.96989879394053502</v>
      </c>
    </row>
    <row r="12" spans="1:10">
      <c r="A12">
        <v>1</v>
      </c>
      <c r="B12">
        <v>35</v>
      </c>
      <c r="E12" t="s">
        <v>7</v>
      </c>
      <c r="F12">
        <v>43.388710155891502</v>
      </c>
    </row>
    <row r="13" spans="1:10">
      <c r="A13">
        <v>8</v>
      </c>
      <c r="B13">
        <v>121</v>
      </c>
      <c r="E13" t="s">
        <v>8</v>
      </c>
      <c r="F13">
        <v>15</v>
      </c>
    </row>
    <row r="14" spans="1:10">
      <c r="A14">
        <v>13</v>
      </c>
      <c r="B14">
        <v>266</v>
      </c>
    </row>
    <row r="15" spans="1:10">
      <c r="A15">
        <v>9</v>
      </c>
      <c r="B15">
        <v>126</v>
      </c>
      <c r="E15" t="s">
        <v>9</v>
      </c>
    </row>
    <row r="16" spans="1:10">
      <c r="A16">
        <v>5</v>
      </c>
      <c r="B16">
        <v>141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</row>
    <row r="17" spans="5:11">
      <c r="E17" t="s">
        <v>15</v>
      </c>
      <c r="F17">
        <v>1</v>
      </c>
      <c r="G17">
        <v>851110.05780310405</v>
      </c>
      <c r="H17">
        <v>851110.05780310405</v>
      </c>
      <c r="I17">
        <v>452.09764334170899</v>
      </c>
      <c r="J17" s="4">
        <v>1.7520540573912E-11</v>
      </c>
    </row>
    <row r="18" spans="5:11">
      <c r="E18" t="s">
        <v>16</v>
      </c>
      <c r="F18">
        <v>13</v>
      </c>
      <c r="G18">
        <v>24473.542196895502</v>
      </c>
      <c r="H18">
        <v>1882.5801689919599</v>
      </c>
    </row>
    <row r="19" spans="5:11">
      <c r="E19" t="s">
        <v>17</v>
      </c>
      <c r="F19">
        <v>14</v>
      </c>
      <c r="G19">
        <v>875583.6</v>
      </c>
    </row>
    <row r="21" spans="5:11">
      <c r="F21" t="s">
        <v>18</v>
      </c>
      <c r="G21" t="s">
        <v>7</v>
      </c>
      <c r="H21" t="s">
        <v>19</v>
      </c>
      <c r="I21" t="s">
        <v>20</v>
      </c>
      <c r="J21" t="s">
        <v>21</v>
      </c>
      <c r="K21" t="s">
        <v>22</v>
      </c>
    </row>
    <row r="22" spans="5:11">
      <c r="E22" t="s">
        <v>23</v>
      </c>
      <c r="F22" s="5">
        <v>-12.8872884911202</v>
      </c>
      <c r="G22">
        <v>18.591983008152202</v>
      </c>
      <c r="H22">
        <v>-0.69316374081610099</v>
      </c>
      <c r="I22">
        <v>0.50040396956901401</v>
      </c>
      <c r="J22">
        <v>-53.05282576578</v>
      </c>
      <c r="K22">
        <v>27.278248783539599</v>
      </c>
    </row>
    <row r="23" spans="5:11">
      <c r="E23" t="s">
        <v>0</v>
      </c>
      <c r="F23" s="5">
        <v>21.126380925744598</v>
      </c>
      <c r="G23">
        <v>0.993594055685036</v>
      </c>
      <c r="H23">
        <v>21.2625878796939</v>
      </c>
      <c r="I23" s="4">
        <v>1.7520497985087699E-11</v>
      </c>
      <c r="J23">
        <v>18.979851474744201</v>
      </c>
      <c r="K23">
        <v>23.272910376744999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868275F-BDB9-4168-BCE5-4E8F94A3661A}">
          <xm:f>'Question-1'!1:1048576</xm:f>
        </x15:webExtension>
        <x15:webExtension appRef="{B29520E8-5783-455B-98E4-E9224124EBB1}">
          <xm:f>'Question-1'!$B$1:$B$16</xm:f>
        </x15:webExtension>
        <x15:webExtension appRef="{34530255-4ED8-45C5-BB28-26A4972434CB}">
          <xm:f>'Question-1'!$A$1:$A$16</xm:f>
        </x15:webExtension>
        <x15:webExtension appRef="{033BACAC-5FB8-4D8B-85EB-7DED07A79A92}">
          <xm:f>'Question-1'!$E$6:$N$23</xm:f>
        </x15:webExtension>
        <x15:webExtension appRef="{EA023701-9176-4CBD-8A10-751BCD843C78}">
          <xm:f>'Question-1'!1:1048576</xm:f>
        </x15:webExtension>
        <x15:webExtension appRef="{213054EB-C547-4073-8935-F6F2B73BBD92}">
          <xm:f>'Question-1'!$B$1:$B$16</xm:f>
        </x15:webExtension>
        <x15:webExtension appRef="{B278EA48-865A-4DB4-9614-D8CC11BE59E0}">
          <xm:f>'Question-1'!$A$1:$A$16</xm:f>
        </x15:webExtension>
        <x15:webExtension appRef="{1F06BE62-89D8-4C11-BD91-3F9B3010929A}">
          <xm:f>'Question-1'!$E$6:$N$23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3C10-6EEB-48B4-9BF1-310C2C9F4527}">
  <dimension ref="A1:C12"/>
  <sheetViews>
    <sheetView workbookViewId="0">
      <selection activeCell="D4" sqref="D4"/>
    </sheetView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s="2">
        <v>140</v>
      </c>
      <c r="B2" s="2">
        <v>3.2</v>
      </c>
      <c r="C2" s="2">
        <v>4</v>
      </c>
    </row>
    <row r="3" spans="1:3">
      <c r="A3" s="2">
        <v>120</v>
      </c>
      <c r="B3" s="2">
        <v>3.7</v>
      </c>
      <c r="C3" s="2">
        <v>3.9</v>
      </c>
    </row>
    <row r="4" spans="1:3">
      <c r="A4" s="2">
        <v>125</v>
      </c>
      <c r="B4" s="2">
        <v>3.6</v>
      </c>
      <c r="C4" s="2">
        <v>3.8</v>
      </c>
    </row>
    <row r="5" spans="1:3">
      <c r="A5" s="2">
        <v>130</v>
      </c>
      <c r="B5" s="2">
        <v>2.9</v>
      </c>
      <c r="C5" s="2">
        <v>3.7</v>
      </c>
    </row>
    <row r="6" spans="1:3">
      <c r="A6" s="2">
        <v>110</v>
      </c>
      <c r="B6" s="2">
        <v>3.5</v>
      </c>
      <c r="C6" s="2">
        <v>3.6</v>
      </c>
    </row>
    <row r="7" spans="1:3">
      <c r="A7" s="2">
        <v>100</v>
      </c>
      <c r="B7" s="2">
        <v>3.3</v>
      </c>
      <c r="C7" s="2">
        <v>3.5</v>
      </c>
    </row>
    <row r="8" spans="1:3">
      <c r="A8" s="2">
        <v>95</v>
      </c>
      <c r="B8" s="2">
        <v>3</v>
      </c>
      <c r="C8" s="2">
        <v>3.4</v>
      </c>
    </row>
    <row r="9" spans="1:3">
      <c r="A9" s="2">
        <v>115</v>
      </c>
      <c r="B9" s="2">
        <v>2.7</v>
      </c>
      <c r="C9" s="2">
        <v>3.3</v>
      </c>
    </row>
    <row r="10" spans="1:3">
      <c r="A10" s="2">
        <v>105</v>
      </c>
      <c r="B10" s="2">
        <v>3.1</v>
      </c>
      <c r="C10" s="2">
        <v>3.2</v>
      </c>
    </row>
    <row r="11" spans="1:3">
      <c r="A11" s="2">
        <v>90</v>
      </c>
      <c r="B11" s="2">
        <v>2.8</v>
      </c>
      <c r="C11" s="2">
        <v>3.1</v>
      </c>
    </row>
    <row r="12" spans="1:3">
      <c r="A12" s="2">
        <v>105</v>
      </c>
      <c r="B12" s="2">
        <v>2.4</v>
      </c>
      <c r="C1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6AB6-64AF-497B-96AE-4F8AFAAE8F16}">
  <dimension ref="A1:BB68"/>
  <sheetViews>
    <sheetView tabSelected="1" workbookViewId="0">
      <selection activeCell="AZ63" sqref="AZ63"/>
    </sheetView>
  </sheetViews>
  <sheetFormatPr defaultRowHeight="15"/>
  <cols>
    <col min="1" max="1" width="5" bestFit="1" customWidth="1"/>
    <col min="2" max="2" width="23.5703125" bestFit="1" customWidth="1"/>
    <col min="3" max="3" width="21.5703125" bestFit="1" customWidth="1"/>
    <col min="4" max="4" width="20.42578125" bestFit="1" customWidth="1"/>
    <col min="20" max="20" width="15.85546875" bestFit="1" customWidth="1"/>
    <col min="21" max="21" width="13" bestFit="1" customWidth="1"/>
    <col min="22" max="22" width="20.5703125" bestFit="1" customWidth="1"/>
    <col min="23" max="23" width="19.42578125" bestFit="1" customWidth="1"/>
    <col min="24" max="24" width="14.7109375" bestFit="1" customWidth="1"/>
    <col min="25" max="25" width="12.5703125" bestFit="1" customWidth="1"/>
    <col min="26" max="26" width="13" bestFit="1" customWidth="1"/>
  </cols>
  <sheetData>
    <row r="1" spans="1:54">
      <c r="A1" s="16"/>
      <c r="B1" s="16" t="s">
        <v>27</v>
      </c>
      <c r="C1" s="16" t="s">
        <v>28</v>
      </c>
      <c r="D1" s="16" t="s">
        <v>29</v>
      </c>
      <c r="S1" t="s">
        <v>30</v>
      </c>
      <c r="T1" s="14" t="s">
        <v>31</v>
      </c>
      <c r="U1" s="15" t="s">
        <v>32</v>
      </c>
      <c r="V1" s="11" t="s">
        <v>33</v>
      </c>
      <c r="W1" s="13" t="s">
        <v>34</v>
      </c>
      <c r="X1" s="18" t="s">
        <v>35</v>
      </c>
      <c r="Y1" s="7" t="s">
        <v>36</v>
      </c>
      <c r="Z1" s="9" t="s">
        <v>37</v>
      </c>
    </row>
    <row r="2" spans="1:54">
      <c r="A2" s="17">
        <v>1</v>
      </c>
      <c r="B2" s="17">
        <v>7</v>
      </c>
      <c r="C2" s="17">
        <v>560</v>
      </c>
      <c r="D2" s="17">
        <v>16.68</v>
      </c>
      <c r="S2">
        <v>1</v>
      </c>
      <c r="T2" s="14" cm="1">
        <f t="array" ref="T2:T26">MMULT(x,_xlfn.ANCHORARRAY( H12))</f>
        <v>21.708084322563931</v>
      </c>
      <c r="U2" s="15" cm="1">
        <f t="array" ref="U2:U26">y-_xlfn.ANCHORARRAY(T2)</f>
        <v>-5.0280843225639309</v>
      </c>
      <c r="V2" s="11" cm="1">
        <f t="array" ref="V2:V26">_xlfn.ANCHORARRAY(U2)/SQRT(R12)</f>
        <v>-1.5426063146170454</v>
      </c>
      <c r="W2" s="13">
        <f>U2/SQRT($R$12*(1-BB12))</f>
        <v>-1.6276799315691532</v>
      </c>
      <c r="X2" s="18">
        <f>U2/(1-BB12)</f>
        <v>-5.5979673421262479</v>
      </c>
      <c r="Y2" s="7">
        <f>((22*$R$12)-((U2*U2)/(1-BB12)))/21</f>
        <v>9.7897440756861602</v>
      </c>
      <c r="Z2" s="9">
        <f>U2/SQRT(Y2*(1-BB12))</f>
        <v>-1.6956288107114923</v>
      </c>
    </row>
    <row r="3" spans="1:54">
      <c r="A3" s="17">
        <v>1</v>
      </c>
      <c r="B3" s="17">
        <v>3</v>
      </c>
      <c r="C3" s="17">
        <v>220</v>
      </c>
      <c r="D3" s="17">
        <v>11.5</v>
      </c>
      <c r="S3">
        <v>2</v>
      </c>
      <c r="T3" s="14">
        <v>10.353614553240602</v>
      </c>
      <c r="U3" s="15">
        <v>1.1463854467593979</v>
      </c>
      <c r="V3" s="11">
        <v>0.35170878523659543</v>
      </c>
      <c r="W3" s="13">
        <f t="shared" ref="W3:W26" si="0">U3/SQRT($R$12*(1-BB13))</f>
        <v>0.36484267432692097</v>
      </c>
      <c r="X3" s="18">
        <f t="shared" ref="X3:X26" si="1">U3/(1-BB13)</f>
        <v>1.2336032131668402</v>
      </c>
      <c r="Y3" s="7">
        <f t="shared" ref="Y3:Y26" si="2">((22*$R$12)-((U3*U3)/(1-BB13)))/21</f>
        <v>11.06273774523472</v>
      </c>
      <c r="Z3" s="9">
        <f t="shared" ref="Z3:Z26" si="3">U3/SQRT(Y3*(1-BB13))</f>
        <v>0.35753764025143175</v>
      </c>
    </row>
    <row r="4" spans="1:54">
      <c r="A4" s="17">
        <v>1</v>
      </c>
      <c r="B4" s="17">
        <v>3</v>
      </c>
      <c r="C4" s="17">
        <v>340</v>
      </c>
      <c r="D4" s="17">
        <v>12.03</v>
      </c>
      <c r="S4">
        <v>3</v>
      </c>
      <c r="T4" s="14">
        <v>12.079793703906375</v>
      </c>
      <c r="U4" s="15">
        <v>-4.9793703906376052E-2</v>
      </c>
      <c r="V4" s="11">
        <v>-1.5276609767550391E-2</v>
      </c>
      <c r="W4" s="13">
        <f t="shared" si="0"/>
        <v>-1.6091653607317801E-2</v>
      </c>
      <c r="X4" s="18">
        <f t="shared" si="1"/>
        <v>-5.5248668142506022E-2</v>
      </c>
      <c r="Y4" s="7">
        <f t="shared" si="2"/>
        <v>11.129948875464597</v>
      </c>
      <c r="Z4" s="9">
        <f t="shared" si="3"/>
        <v>-1.5721773604231423E-2</v>
      </c>
    </row>
    <row r="5" spans="1:54">
      <c r="A5" s="17">
        <v>1</v>
      </c>
      <c r="B5" s="17">
        <v>4</v>
      </c>
      <c r="C5" s="17">
        <v>80</v>
      </c>
      <c r="D5" s="17">
        <v>14.88</v>
      </c>
      <c r="H5" s="5" t="s">
        <v>38</v>
      </c>
      <c r="L5" s="8" t="s">
        <v>39</v>
      </c>
      <c r="P5" s="7" t="s">
        <v>40</v>
      </c>
      <c r="S5">
        <v>4</v>
      </c>
      <c r="T5" s="14">
        <v>9.955646088073113</v>
      </c>
      <c r="U5" s="15">
        <v>4.9243539119268878</v>
      </c>
      <c r="V5" s="11">
        <v>1.5107820300185473</v>
      </c>
      <c r="W5" s="13">
        <f t="shared" si="0"/>
        <v>1.5797204025665006</v>
      </c>
      <c r="X5" s="18">
        <f t="shared" si="1"/>
        <v>5.3840128966524725</v>
      </c>
      <c r="Y5" s="7">
        <f t="shared" si="2"/>
        <v>9.867566307194469</v>
      </c>
      <c r="Z5" s="9">
        <f t="shared" si="3"/>
        <v>1.6391649085092586</v>
      </c>
    </row>
    <row r="6" spans="1:54">
      <c r="A6" s="17">
        <v>1</v>
      </c>
      <c r="B6" s="17">
        <v>6</v>
      </c>
      <c r="C6" s="17">
        <v>150</v>
      </c>
      <c r="D6" s="17">
        <v>13.75</v>
      </c>
      <c r="H6" s="5" cm="1">
        <f t="array" ref="H6:J8">MMULT(x_t,x)</f>
        <v>25</v>
      </c>
      <c r="I6" s="5">
        <v>219</v>
      </c>
      <c r="J6" s="5">
        <v>10232</v>
      </c>
      <c r="L6" s="8" cm="1">
        <f t="array" ref="L6:N8">MINVERSE(_xlfn.ANCHORARRAY(H6))</f>
        <v>0.11321518611235105</v>
      </c>
      <c r="M6" s="8">
        <v>-4.4485932353407051E-3</v>
      </c>
      <c r="N6" s="8">
        <v>-8.3672569807384634E-5</v>
      </c>
      <c r="P6" s="7" cm="1">
        <f t="array" ref="P6:P8">MMULT(x_t, y)</f>
        <v>559.6</v>
      </c>
      <c r="S6">
        <v>5</v>
      </c>
      <c r="T6" s="14">
        <v>14.194398347179966</v>
      </c>
      <c r="U6" s="15">
        <v>-0.44439834717996618</v>
      </c>
      <c r="V6" s="11">
        <v>-0.13634053301151206</v>
      </c>
      <c r="W6" s="13">
        <f t="shared" si="0"/>
        <v>-0.14176094024222752</v>
      </c>
      <c r="X6" s="18">
        <f t="shared" si="1"/>
        <v>-0.48043609696060724</v>
      </c>
      <c r="Y6" s="7">
        <f t="shared" si="2"/>
        <v>11.119912972055445</v>
      </c>
      <c r="Z6" s="9">
        <f t="shared" si="3"/>
        <v>-0.13856493373442641</v>
      </c>
    </row>
    <row r="7" spans="1:54">
      <c r="A7" s="17">
        <v>1</v>
      </c>
      <c r="B7" s="17">
        <v>7</v>
      </c>
      <c r="C7" s="17">
        <v>330</v>
      </c>
      <c r="D7" s="17">
        <v>18.11</v>
      </c>
      <c r="H7" s="5">
        <v>219</v>
      </c>
      <c r="I7" s="5">
        <v>3055</v>
      </c>
      <c r="J7" s="5">
        <v>133899</v>
      </c>
      <c r="L7" s="8">
        <v>-4.4485932353406938E-3</v>
      </c>
      <c r="M7" s="8">
        <v>2.7437832908544747E-3</v>
      </c>
      <c r="N7" s="8">
        <v>-4.7857086572870677E-5</v>
      </c>
      <c r="P7" s="7">
        <v>7375.44</v>
      </c>
      <c r="S7">
        <v>6</v>
      </c>
      <c r="T7" s="14">
        <v>18.399574283787867</v>
      </c>
      <c r="U7" s="15">
        <v>-0.28957428378786787</v>
      </c>
      <c r="V7" s="11">
        <v>-8.8840816912571507E-2</v>
      </c>
      <c r="W7" s="13">
        <f t="shared" si="0"/>
        <v>-9.0808474936477965E-2</v>
      </c>
      <c r="X7" s="18">
        <f t="shared" si="1"/>
        <v>-0.30254338963388461</v>
      </c>
      <c r="Y7" s="7">
        <f t="shared" si="2"/>
        <v>11.125908030248155</v>
      </c>
      <c r="Z7" s="9">
        <f t="shared" si="3"/>
        <v>-8.8737276795994552E-2</v>
      </c>
    </row>
    <row r="8" spans="1:54">
      <c r="A8" s="17">
        <v>1</v>
      </c>
      <c r="B8" s="17">
        <v>2</v>
      </c>
      <c r="C8" s="17">
        <v>110</v>
      </c>
      <c r="D8" s="17">
        <v>8</v>
      </c>
      <c r="H8" s="5">
        <v>10232</v>
      </c>
      <c r="I8" s="5">
        <v>133899</v>
      </c>
      <c r="J8" s="5">
        <v>6725688</v>
      </c>
      <c r="L8" s="8">
        <v>-8.3672569807385122E-5</v>
      </c>
      <c r="M8" s="8">
        <v>-4.785708657287065E-5</v>
      </c>
      <c r="N8" s="8">
        <v>1.2287447424397281E-6</v>
      </c>
      <c r="P8" s="7">
        <v>337071.69</v>
      </c>
      <c r="S8">
        <v>7</v>
      </c>
      <c r="T8" s="14">
        <v>7.1553764545210674</v>
      </c>
      <c r="U8" s="15">
        <v>0.84462354547893259</v>
      </c>
      <c r="V8" s="11">
        <v>0.25912883140862886</v>
      </c>
      <c r="W8" s="13">
        <f t="shared" si="0"/>
        <v>0.27042496288225143</v>
      </c>
      <c r="X8" s="18">
        <f t="shared" si="1"/>
        <v>0.91986748636614035</v>
      </c>
      <c r="Y8" s="7">
        <f t="shared" si="2"/>
        <v>11.093082651565423</v>
      </c>
      <c r="Z8" s="9">
        <f t="shared" si="3"/>
        <v>0.26464768654140575</v>
      </c>
    </row>
    <row r="9" spans="1:54">
      <c r="A9" s="17">
        <v>1</v>
      </c>
      <c r="B9" s="17">
        <v>7</v>
      </c>
      <c r="C9" s="17">
        <v>210</v>
      </c>
      <c r="D9" s="17">
        <v>17.829999999999998</v>
      </c>
      <c r="S9">
        <v>8</v>
      </c>
      <c r="T9" s="14">
        <v>16.673395133122096</v>
      </c>
      <c r="U9" s="15">
        <v>1.1566048668779025</v>
      </c>
      <c r="V9" s="11">
        <v>0.35484408309462556</v>
      </c>
      <c r="W9" s="13">
        <f t="shared" si="0"/>
        <v>0.36672117837911655</v>
      </c>
      <c r="X9" s="18">
        <f t="shared" si="1"/>
        <v>1.2353267975864686</v>
      </c>
      <c r="Y9" s="7">
        <f t="shared" si="2"/>
        <v>11.062042496871717</v>
      </c>
      <c r="Z9" s="9">
        <f t="shared" si="3"/>
        <v>0.35938982537887643</v>
      </c>
    </row>
    <row r="10" spans="1:54">
      <c r="A10" s="17">
        <v>1</v>
      </c>
      <c r="B10" s="17">
        <v>30</v>
      </c>
      <c r="C10" s="17">
        <v>1460</v>
      </c>
      <c r="D10" s="17">
        <v>79.239999999999995</v>
      </c>
      <c r="S10">
        <v>9</v>
      </c>
      <c r="T10" s="14">
        <v>71.820293796569828</v>
      </c>
      <c r="U10" s="15">
        <v>7.4197062034301666</v>
      </c>
      <c r="V10" s="11">
        <v>2.276351172284683</v>
      </c>
      <c r="W10" s="13">
        <f t="shared" si="0"/>
        <v>3.2137627839585785</v>
      </c>
      <c r="X10" s="18">
        <f t="shared" si="1"/>
        <v>14.788898237032557</v>
      </c>
      <c r="Y10" s="7">
        <f t="shared" si="2"/>
        <v>5.9048760680653016</v>
      </c>
      <c r="Z10" s="9">
        <f t="shared" si="3"/>
        <v>4.3107801187596158</v>
      </c>
    </row>
    <row r="11" spans="1:54">
      <c r="A11" s="17">
        <v>1</v>
      </c>
      <c r="B11" s="17">
        <v>5</v>
      </c>
      <c r="C11" s="17">
        <v>605</v>
      </c>
      <c r="D11" s="17">
        <v>21.5</v>
      </c>
      <c r="H11" s="6" t="s">
        <v>41</v>
      </c>
      <c r="K11" s="9" t="s">
        <v>42</v>
      </c>
      <c r="M11" s="10" t="s">
        <v>43</v>
      </c>
      <c r="Q11" s="11" t="s">
        <v>44</v>
      </c>
      <c r="R11" s="12" t="s">
        <v>45</v>
      </c>
      <c r="S11">
        <v>10</v>
      </c>
      <c r="T11" s="14">
        <v>19.123587082845109</v>
      </c>
      <c r="U11" s="15">
        <v>2.3764129171548909</v>
      </c>
      <c r="V11" s="11">
        <v>0.7290787777145592</v>
      </c>
      <c r="W11" s="13">
        <f t="shared" si="0"/>
        <v>0.81325431759066902</v>
      </c>
      <c r="X11" s="18">
        <f t="shared" si="1"/>
        <v>2.9568258474310198</v>
      </c>
      <c r="Y11" s="7">
        <f t="shared" si="2"/>
        <v>10.795478013474606</v>
      </c>
      <c r="Z11" s="9">
        <f t="shared" si="3"/>
        <v>0.80677584437052985</v>
      </c>
      <c r="AB11" s="13" t="s">
        <v>46</v>
      </c>
      <c r="BB11" s="9" t="s">
        <v>47</v>
      </c>
    </row>
    <row r="12" spans="1:54">
      <c r="A12" s="17">
        <v>1</v>
      </c>
      <c r="B12" s="17">
        <v>16</v>
      </c>
      <c r="C12" s="17">
        <v>688</v>
      </c>
      <c r="D12" s="17">
        <v>40.33</v>
      </c>
      <c r="H12" s="6" cm="1">
        <f t="array" ref="H12:H14">MMULT(_xlfn.ANCHORARRAY(L6),_xlfn.ANCHORARRAY( P6))</f>
        <v>2.3412311451922889</v>
      </c>
      <c r="I12" t="s">
        <v>48</v>
      </c>
      <c r="K12" s="9" cm="1">
        <f t="array" ref="K12">MMULT(y_t,y)</f>
        <v>18310.628999999997</v>
      </c>
      <c r="M12" s="10" cm="1">
        <f t="array" ref="M12:O12">TRANSPOSE(_xlfn.ANCHORARRAY(H12))</f>
        <v>2.3412311451922889</v>
      </c>
      <c r="N12" s="10">
        <v>1.6159072106092438</v>
      </c>
      <c r="O12" s="10">
        <v>1.43848262555481E-2</v>
      </c>
      <c r="Q12" s="11" cm="1">
        <f t="array" ref="Q12">K12-MMULT(_xlfn.ANCHORARRAY(M12),_xlfn.ANCHORARRAY(P6))</f>
        <v>233.73167742057922</v>
      </c>
      <c r="R12" s="12">
        <f>Q12/22</f>
        <v>10.624167155480874</v>
      </c>
      <c r="S12">
        <v>11</v>
      </c>
      <c r="T12" s="14">
        <v>38.092506978757285</v>
      </c>
      <c r="U12" s="15">
        <v>2.2374930212427131</v>
      </c>
      <c r="V12" s="11">
        <v>0.6864584287084009</v>
      </c>
      <c r="W12" s="13">
        <f t="shared" si="0"/>
        <v>0.7180797006457319</v>
      </c>
      <c r="X12" s="18">
        <f t="shared" si="1"/>
        <v>2.4483782078521719</v>
      </c>
      <c r="Y12" s="7">
        <f t="shared" si="2"/>
        <v>10.869211822245108</v>
      </c>
      <c r="Z12" s="9">
        <f t="shared" si="3"/>
        <v>0.70993905990569517</v>
      </c>
      <c r="AB12" s="13" cm="1">
        <f t="array" ref="AB12:AZ36">MMULT(MMULT(x,_xlfn.ANCHORARRAY( L6)), x_t)</f>
        <v>0.10180177638297221</v>
      </c>
      <c r="AC12" s="13">
        <v>5.8365631921058737E-2</v>
      </c>
      <c r="AD12" s="13">
        <v>9.069661751491094E-2</v>
      </c>
      <c r="AE12" s="13">
        <v>8.6040700480642107E-3</v>
      </c>
      <c r="AF12" s="13">
        <v>3.3796542841440999E-3</v>
      </c>
      <c r="AG12" s="13">
        <v>3.9834053994755467E-2</v>
      </c>
      <c r="AH12" s="13">
        <v>4.0770973806861163E-2</v>
      </c>
      <c r="AI12" s="13">
        <v>7.5030684009032567E-3</v>
      </c>
      <c r="AJ12" s="13">
        <v>6.7316358693023937E-2</v>
      </c>
      <c r="AK12" s="13">
        <v>0.13801005334100069</v>
      </c>
      <c r="AL12" s="13">
        <v>2.7909452894912035E-2</v>
      </c>
      <c r="AM12" s="13">
        <v>-2.7276043239853748E-2</v>
      </c>
      <c r="AN12" s="13">
        <v>5.5753424039098678E-2</v>
      </c>
      <c r="AO12" s="13">
        <v>8.7440216828159847E-2</v>
      </c>
      <c r="AP12" s="13">
        <v>4.7542032468376239E-2</v>
      </c>
      <c r="AQ12" s="13">
        <v>0.12387131441140534</v>
      </c>
      <c r="AR12" s="13">
        <v>1.6850898281582524E-2</v>
      </c>
      <c r="AS12" s="13">
        <v>-1.3512072235100675E-2</v>
      </c>
      <c r="AT12" s="13">
        <v>8.7914540104853476E-3</v>
      </c>
      <c r="AU12" s="13">
        <v>3.7960214370544088E-2</v>
      </c>
      <c r="AV12" s="13">
        <v>-4.7482909236011374E-2</v>
      </c>
      <c r="AW12" s="13">
        <v>-5.9641498553007682E-2</v>
      </c>
      <c r="AX12" s="13">
        <v>4.808088222827378E-2</v>
      </c>
      <c r="AY12" s="13">
        <v>0.10996656369896288</v>
      </c>
      <c r="AZ12" s="13">
        <v>2.7463811644477996E-2</v>
      </c>
      <c r="BB12" s="9" cm="1">
        <f t="array" ref="BB12">INDEX(AB12:AZ12,,ROWS($1:1))</f>
        <v>0.10180177638297221</v>
      </c>
    </row>
    <row r="13" spans="1:54">
      <c r="A13" s="17">
        <v>1</v>
      </c>
      <c r="B13" s="17">
        <v>10</v>
      </c>
      <c r="C13" s="17">
        <v>215</v>
      </c>
      <c r="D13" s="17">
        <v>21</v>
      </c>
      <c r="H13" s="6">
        <v>1.6159072106092438</v>
      </c>
      <c r="I13" t="s">
        <v>49</v>
      </c>
      <c r="S13">
        <v>12</v>
      </c>
      <c r="T13" s="14">
        <v>21.593040896227567</v>
      </c>
      <c r="U13" s="15">
        <v>-0.59304089622756706</v>
      </c>
      <c r="V13" s="11">
        <v>-0.18194377274888374</v>
      </c>
      <c r="W13" s="13">
        <f t="shared" si="0"/>
        <v>-0.19325732664038642</v>
      </c>
      <c r="X13" s="18">
        <f t="shared" si="1"/>
        <v>-0.66908637592803577</v>
      </c>
      <c r="Y13" s="7">
        <f t="shared" si="2"/>
        <v>11.111184849359297</v>
      </c>
      <c r="Z13" s="9">
        <f t="shared" si="3"/>
        <v>-0.18897451036222637</v>
      </c>
      <c r="AB13" s="13">
        <v>5.8365631921058835E-2</v>
      </c>
      <c r="AC13" s="13">
        <v>7.0701636860641348E-2</v>
      </c>
      <c r="AD13" s="13">
        <v>7.5871238517930567E-2</v>
      </c>
      <c r="AE13" s="13">
        <v>5.7924632518328432E-2</v>
      </c>
      <c r="AF13" s="13">
        <v>4.7448628667462835E-2</v>
      </c>
      <c r="AG13" s="13">
        <v>4.8457228744587834E-2</v>
      </c>
      <c r="AH13" s="13">
        <v>7.2708637750268396E-2</v>
      </c>
      <c r="AI13" s="13">
        <v>4.3287627087298615E-2</v>
      </c>
      <c r="AJ13" s="13">
        <v>-5.8015811051874991E-2</v>
      </c>
      <c r="AK13" s="13">
        <v>7.3795837360159933E-2</v>
      </c>
      <c r="AL13" s="13">
        <v>3.1676520095545793E-3</v>
      </c>
      <c r="AM13" s="13">
        <v>2.3265619929925856E-2</v>
      </c>
      <c r="AN13" s="13">
        <v>6.5463634935208542E-2</v>
      </c>
      <c r="AO13" s="13">
        <v>6.0889592976414803E-2</v>
      </c>
      <c r="AP13" s="13">
        <v>4.0049065556637918E-2</v>
      </c>
      <c r="AQ13" s="13">
        <v>4.7433507677752951E-2</v>
      </c>
      <c r="AR13" s="13">
        <v>4.9602629358000007E-2</v>
      </c>
      <c r="AS13" s="13">
        <v>3.9927386010060621E-2</v>
      </c>
      <c r="AT13" s="13">
        <v>6.2774914319464553E-2</v>
      </c>
      <c r="AU13" s="13">
        <v>-4.5589266773282677E-5</v>
      </c>
      <c r="AV13" s="13">
        <v>2.0034618894120095E-2</v>
      </c>
      <c r="AW13" s="13">
        <v>-5.9034610393622969E-2</v>
      </c>
      <c r="AX13" s="13">
        <v>4.0135225584259401E-2</v>
      </c>
      <c r="AY13" s="13">
        <v>5.4850830548055771E-2</v>
      </c>
      <c r="AZ13" s="13">
        <v>6.0940233485080479E-2</v>
      </c>
      <c r="BB13" s="9" cm="1">
        <f t="array" ref="BB13">INDEX(AB13:AZ13,,ROWS($1:2))</f>
        <v>7.0701636860641348E-2</v>
      </c>
    </row>
    <row r="14" spans="1:54">
      <c r="A14" s="17">
        <v>1</v>
      </c>
      <c r="B14" s="17">
        <v>4</v>
      </c>
      <c r="C14" s="17">
        <v>255</v>
      </c>
      <c r="D14" s="17">
        <v>13.5</v>
      </c>
      <c r="H14" s="6">
        <v>1.43848262555481E-2</v>
      </c>
      <c r="I14" t="s">
        <v>50</v>
      </c>
      <c r="S14">
        <v>13</v>
      </c>
      <c r="T14" s="14">
        <v>12.47299068279403</v>
      </c>
      <c r="U14" s="15">
        <v>1.0270093172059696</v>
      </c>
      <c r="V14" s="11">
        <v>0.31508442505288259</v>
      </c>
      <c r="W14" s="13">
        <f t="shared" si="0"/>
        <v>0.32517935373496404</v>
      </c>
      <c r="X14" s="18">
        <f t="shared" si="1"/>
        <v>1.0938718309282758</v>
      </c>
      <c r="Y14" s="7">
        <f t="shared" si="2"/>
        <v>11.07658385039937</v>
      </c>
      <c r="Z14" s="9">
        <f t="shared" si="3"/>
        <v>0.31846923993296428</v>
      </c>
      <c r="AB14" s="13">
        <v>9.0696617514910982E-2</v>
      </c>
      <c r="AC14" s="13">
        <v>7.5871238517930512E-2</v>
      </c>
      <c r="AD14" s="13">
        <v>9.8734764466351821E-2</v>
      </c>
      <c r="AE14" s="13">
        <v>3.6708472113885685E-2</v>
      </c>
      <c r="AF14" s="13">
        <v>2.5068223322024838E-2</v>
      </c>
      <c r="AG14" s="13">
        <v>4.6874859447103484E-2</v>
      </c>
      <c r="AH14" s="13">
        <v>6.7401659196097613E-2</v>
      </c>
      <c r="AI14" s="13">
        <v>2.4011333498682189E-2</v>
      </c>
      <c r="AJ14" s="13">
        <v>-2.5065952215655274E-2</v>
      </c>
      <c r="AK14" s="13">
        <v>0.12424774534067559</v>
      </c>
      <c r="AL14" s="13">
        <v>2.6865033485806433E-3</v>
      </c>
      <c r="AM14" s="13">
        <v>-1.250197797946017E-2</v>
      </c>
      <c r="AN14" s="13">
        <v>7.0051114122000088E-2</v>
      </c>
      <c r="AO14" s="13">
        <v>8.4513390787920223E-2</v>
      </c>
      <c r="AP14" s="13">
        <v>4.4380021034611167E-2</v>
      </c>
      <c r="AQ14" s="13">
        <v>9.4385005829409424E-2</v>
      </c>
      <c r="AR14" s="13">
        <v>3.4594692467200379E-2</v>
      </c>
      <c r="AS14" s="13">
        <v>9.1500416322083389E-3</v>
      </c>
      <c r="AT14" s="13">
        <v>4.081383206368451E-2</v>
      </c>
      <c r="AU14" s="13">
        <v>5.8212599491152539E-3</v>
      </c>
      <c r="AV14" s="13">
        <v>-2.6791681697223488E-2</v>
      </c>
      <c r="AW14" s="13">
        <v>-9.8955439912724041E-2</v>
      </c>
      <c r="AX14" s="13">
        <v>4.4761079800418185E-2</v>
      </c>
      <c r="AY14" s="13">
        <v>9.2497668435121E-2</v>
      </c>
      <c r="AZ14" s="13">
        <v>5.0045528917131446E-2</v>
      </c>
      <c r="BB14" s="9" cm="1">
        <f t="array" ref="BB14">INDEX(AB14:AZ14,,ROWS($1:3))</f>
        <v>9.8734764466351821E-2</v>
      </c>
    </row>
    <row r="15" spans="1:54">
      <c r="A15" s="17">
        <v>1</v>
      </c>
      <c r="B15" s="17">
        <v>6</v>
      </c>
      <c r="C15" s="17">
        <v>462</v>
      </c>
      <c r="D15" s="17">
        <v>19.75</v>
      </c>
      <c r="S15">
        <v>14</v>
      </c>
      <c r="T15" s="14">
        <v>18.682464138910973</v>
      </c>
      <c r="U15" s="15">
        <v>1.0675358610890271</v>
      </c>
      <c r="V15" s="11">
        <v>0.32751788847414259</v>
      </c>
      <c r="W15" s="13">
        <f t="shared" si="0"/>
        <v>0.34113546967607838</v>
      </c>
      <c r="X15" s="18">
        <f t="shared" si="1"/>
        <v>1.1581536426455881</v>
      </c>
      <c r="Y15" s="7">
        <f t="shared" si="2"/>
        <v>11.071205089257344</v>
      </c>
      <c r="Z15" s="9">
        <f t="shared" si="3"/>
        <v>0.33417724723107906</v>
      </c>
      <c r="AB15" s="13">
        <v>8.6040700480643634E-3</v>
      </c>
      <c r="AC15" s="13">
        <v>5.7924632518328495E-2</v>
      </c>
      <c r="AD15" s="13">
        <v>3.6708472113885796E-2</v>
      </c>
      <c r="AE15" s="13">
        <v>8.5374792659092508E-2</v>
      </c>
      <c r="AF15" s="13">
        <v>7.8394645094329363E-2</v>
      </c>
      <c r="AG15" s="13">
        <v>4.9268377489912855E-2</v>
      </c>
      <c r="AH15" s="13">
        <v>7.4674806553486753E-2</v>
      </c>
      <c r="AI15" s="13">
        <v>7.0484537894355548E-2</v>
      </c>
      <c r="AJ15" s="13">
        <v>-8.8463753933562372E-2</v>
      </c>
      <c r="AK15" s="13">
        <v>-4.7479361080967342E-3</v>
      </c>
      <c r="AL15" s="13">
        <v>1.025525597022002E-2</v>
      </c>
      <c r="AM15" s="13">
        <v>7.769445021757973E-2</v>
      </c>
      <c r="AN15" s="13">
        <v>5.4434558735946915E-2</v>
      </c>
      <c r="AO15" s="13">
        <v>2.3232628042778355E-2</v>
      </c>
      <c r="AP15" s="13">
        <v>3.3801765763372627E-2</v>
      </c>
      <c r="AQ15" s="13">
        <v>-2.1491099673189865E-2</v>
      </c>
      <c r="AR15" s="13">
        <v>6.9554578259144906E-2</v>
      </c>
      <c r="AS15" s="13">
        <v>8.4275042157243296E-2</v>
      </c>
      <c r="AT15" s="13">
        <v>9.0456078471807283E-2</v>
      </c>
      <c r="AU15" s="13">
        <v>-1.5444806372349185E-3</v>
      </c>
      <c r="AV15" s="13">
        <v>9.0954550470356416E-2</v>
      </c>
      <c r="AW15" s="13">
        <v>1.56652229148454E-2</v>
      </c>
      <c r="AX15" s="13">
        <v>3.3448163089965247E-2</v>
      </c>
      <c r="AY15" s="13">
        <v>-1.9580572024647802E-3</v>
      </c>
      <c r="AZ15" s="13">
        <v>7.2998699089834279E-2</v>
      </c>
      <c r="BB15" s="9" cm="1">
        <f t="array" ref="BB15">INDEX(AB15:AZ15,,ROWS($1:4))</f>
        <v>8.5374792659092508E-2</v>
      </c>
    </row>
    <row r="16" spans="1:54">
      <c r="A16" s="17">
        <v>1</v>
      </c>
      <c r="B16" s="17">
        <v>9</v>
      </c>
      <c r="C16" s="17">
        <v>448</v>
      </c>
      <c r="D16" s="17">
        <v>24</v>
      </c>
      <c r="S16">
        <v>15</v>
      </c>
      <c r="T16" s="14">
        <v>23.328798203161032</v>
      </c>
      <c r="U16" s="15">
        <v>0.67120179683896808</v>
      </c>
      <c r="V16" s="11">
        <v>0.20592338229883267</v>
      </c>
      <c r="W16" s="13">
        <f t="shared" si="0"/>
        <v>0.2102913662790355</v>
      </c>
      <c r="X16" s="18">
        <f t="shared" si="1"/>
        <v>0.69997845029989747</v>
      </c>
      <c r="Y16" s="7">
        <f t="shared" si="2"/>
        <v>11.107707172713781</v>
      </c>
      <c r="Z16" s="9">
        <f t="shared" si="3"/>
        <v>0.20566324273110193</v>
      </c>
      <c r="AB16" s="13">
        <v>3.379654284144204E-3</v>
      </c>
      <c r="AC16" s="13">
        <v>4.7448628667462849E-2</v>
      </c>
      <c r="AD16" s="13">
        <v>2.5068223322024907E-2</v>
      </c>
      <c r="AE16" s="13">
        <v>7.8394645094329335E-2</v>
      </c>
      <c r="AF16" s="13">
        <v>7.5010495690534945E-2</v>
      </c>
      <c r="AG16" s="13">
        <v>4.6275431196233591E-2</v>
      </c>
      <c r="AH16" s="13">
        <v>6.3128456710258754E-2</v>
      </c>
      <c r="AI16" s="13">
        <v>6.8655836541671525E-2</v>
      </c>
      <c r="AJ16" s="13">
        <v>-5.3255884757962862E-2</v>
      </c>
      <c r="AK16" s="13">
        <v>-1.4684084768106107E-2</v>
      </c>
      <c r="AL16" s="13">
        <v>2.3027113630376961E-2</v>
      </c>
      <c r="AM16" s="13">
        <v>8.2229950223844911E-2</v>
      </c>
      <c r="AN16" s="13">
        <v>4.5756553965565668E-2</v>
      </c>
      <c r="AO16" s="13">
        <v>1.6821441792396308E-2</v>
      </c>
      <c r="AP16" s="13">
        <v>3.3939119654264036E-2</v>
      </c>
      <c r="AQ16" s="13">
        <v>-2.2398444766077469E-2</v>
      </c>
      <c r="AR16" s="13">
        <v>6.5685326796602467E-2</v>
      </c>
      <c r="AS16" s="13">
        <v>8.3203100016206191E-2</v>
      </c>
      <c r="AT16" s="13">
        <v>8.1765250197134348E-2</v>
      </c>
      <c r="AU16" s="13">
        <v>1.2569380168183208E-2</v>
      </c>
      <c r="AV16" s="13">
        <v>9.6217703564743615E-2</v>
      </c>
      <c r="AW16" s="13">
        <v>4.8629136767737113E-2</v>
      </c>
      <c r="AX16" s="13">
        <v>3.3566112898506736E-2</v>
      </c>
      <c r="AY16" s="13">
        <v>-5.7725555328989597E-3</v>
      </c>
      <c r="AZ16" s="13">
        <v>6.5339408642823865E-2</v>
      </c>
      <c r="BB16" s="9" cm="1">
        <f t="array" ref="BB16">INDEX(AB16:AZ16,,ROWS($1:5))</f>
        <v>7.5010495690534945E-2</v>
      </c>
    </row>
    <row r="17" spans="1:54">
      <c r="A17" s="17">
        <v>1</v>
      </c>
      <c r="B17" s="17">
        <v>10</v>
      </c>
      <c r="C17" s="17">
        <v>776</v>
      </c>
      <c r="D17" s="17">
        <v>29</v>
      </c>
      <c r="S17">
        <v>16</v>
      </c>
      <c r="T17" s="14">
        <v>29.662928425590053</v>
      </c>
      <c r="U17" s="15">
        <v>-0.66292842559005294</v>
      </c>
      <c r="V17" s="11">
        <v>-0.20338512838083955</v>
      </c>
      <c r="W17" s="13">
        <f t="shared" si="0"/>
        <v>-0.22270022698342704</v>
      </c>
      <c r="X17" s="18">
        <f t="shared" si="1"/>
        <v>-0.79482143898506985</v>
      </c>
      <c r="Y17" s="7">
        <f t="shared" si="2"/>
        <v>11.104988937876554</v>
      </c>
      <c r="Z17" s="9">
        <f t="shared" si="3"/>
        <v>-0.21782566174505757</v>
      </c>
      <c r="AB17" s="13">
        <v>3.9834053994755522E-2</v>
      </c>
      <c r="AC17" s="13">
        <v>4.8457228744587813E-2</v>
      </c>
      <c r="AD17" s="13">
        <v>4.6874859447103519E-2</v>
      </c>
      <c r="AE17" s="13">
        <v>4.9268377489912779E-2</v>
      </c>
      <c r="AF17" s="13">
        <v>4.6275431196233542E-2</v>
      </c>
      <c r="AG17" s="13">
        <v>4.2866928481600411E-2</v>
      </c>
      <c r="AH17" s="13">
        <v>5.0942682702355108E-2</v>
      </c>
      <c r="AI17" s="13">
        <v>4.4449297779084698E-2</v>
      </c>
      <c r="AJ17" s="13">
        <v>4.1624625902692385E-3</v>
      </c>
      <c r="AK17" s="13">
        <v>4.1310563045012308E-2</v>
      </c>
      <c r="AL17" s="13">
        <v>2.8831654495111974E-2</v>
      </c>
      <c r="AM17" s="13">
        <v>4.1278519419802755E-2</v>
      </c>
      <c r="AN17" s="13">
        <v>4.6960755597748191E-2</v>
      </c>
      <c r="AO17" s="13">
        <v>4.2161271022774394E-2</v>
      </c>
      <c r="AP17" s="13">
        <v>3.924103446892746E-2</v>
      </c>
      <c r="AQ17" s="13">
        <v>3.38809429540637E-2</v>
      </c>
      <c r="AR17" s="13">
        <v>4.5616110655615091E-2</v>
      </c>
      <c r="AS17" s="13">
        <v>4.5477837822449491E-2</v>
      </c>
      <c r="AT17" s="13">
        <v>5.0883528334063718E-2</v>
      </c>
      <c r="AU17" s="13">
        <v>2.6715420040091011E-2</v>
      </c>
      <c r="AV17" s="13">
        <v>4.2267500230730434E-2</v>
      </c>
      <c r="AW17" s="13">
        <v>1.6873424691935944E-2</v>
      </c>
      <c r="AX17" s="13">
        <v>3.9214661647302716E-2</v>
      </c>
      <c r="AY17" s="13">
        <v>3.7810124415421136E-2</v>
      </c>
      <c r="AZ17" s="13">
        <v>4.8345328733046943E-2</v>
      </c>
      <c r="BB17" s="9" cm="1">
        <f t="array" ref="BB17">INDEX(AB17:AZ17,,ROWS($1:6))</f>
        <v>4.2866928481600411E-2</v>
      </c>
    </row>
    <row r="18" spans="1:54">
      <c r="A18" s="17">
        <v>1</v>
      </c>
      <c r="B18" s="17">
        <v>6</v>
      </c>
      <c r="C18" s="17">
        <v>200</v>
      </c>
      <c r="D18" s="17">
        <v>15.35</v>
      </c>
      <c r="S18">
        <v>17</v>
      </c>
      <c r="T18" s="14">
        <v>14.913639659957372</v>
      </c>
      <c r="U18" s="15">
        <v>0.43636034004262747</v>
      </c>
      <c r="V18" s="11">
        <v>0.13387448833693255</v>
      </c>
      <c r="W18" s="13">
        <f t="shared" si="0"/>
        <v>0.13803929386259398</v>
      </c>
      <c r="X18" s="18">
        <f t="shared" si="1"/>
        <v>0.46393280359247679</v>
      </c>
      <c r="Y18" s="7">
        <f t="shared" si="2"/>
        <v>11.120439787840319</v>
      </c>
      <c r="Z18" s="9">
        <f t="shared" si="3"/>
        <v>0.13492399599841801</v>
      </c>
      <c r="AB18" s="13">
        <v>4.0770973806861302E-2</v>
      </c>
      <c r="AC18" s="13">
        <v>7.2708637750268423E-2</v>
      </c>
      <c r="AD18" s="13">
        <v>6.740165919609771E-2</v>
      </c>
      <c r="AE18" s="13">
        <v>7.4674806553486725E-2</v>
      </c>
      <c r="AF18" s="13">
        <v>6.3128456710258768E-2</v>
      </c>
      <c r="AG18" s="13">
        <v>5.0942682702355163E-2</v>
      </c>
      <c r="AH18" s="13">
        <v>8.1798674268239099E-2</v>
      </c>
      <c r="AI18" s="13">
        <v>5.6249661256525869E-2</v>
      </c>
      <c r="AJ18" s="13">
        <v>-9.621340741231213E-2</v>
      </c>
      <c r="AK18" s="13">
        <v>4.7231469202342342E-2</v>
      </c>
      <c r="AL18" s="13">
        <v>-2.9175589074151922E-3</v>
      </c>
      <c r="AM18" s="13">
        <v>4.335261862015951E-2</v>
      </c>
      <c r="AN18" s="13">
        <v>6.6935462828654438E-2</v>
      </c>
      <c r="AO18" s="13">
        <v>4.9330312469414925E-2</v>
      </c>
      <c r="AP18" s="13">
        <v>3.727354143745891E-2</v>
      </c>
      <c r="AQ18" s="13">
        <v>1.8542493879411447E-2</v>
      </c>
      <c r="AR18" s="13">
        <v>6.091721564602097E-2</v>
      </c>
      <c r="AS18" s="13">
        <v>5.9699197316736827E-2</v>
      </c>
      <c r="AT18" s="13">
        <v>8.0846004866663504E-2</v>
      </c>
      <c r="AU18" s="13">
        <v>-1.0769300429412702E-2</v>
      </c>
      <c r="AV18" s="13">
        <v>4.6669480216516207E-2</v>
      </c>
      <c r="AW18" s="13">
        <v>-5.0566048870630681E-2</v>
      </c>
      <c r="AX18" s="13">
        <v>3.7185091794889401E-2</v>
      </c>
      <c r="AY18" s="13">
        <v>3.3228806033857083E-2</v>
      </c>
      <c r="AZ18" s="13">
        <v>7.157906906355381E-2</v>
      </c>
      <c r="BB18" s="9" cm="1">
        <f t="array" ref="BB18">INDEX(AB18:AZ18,,ROWS($1:7))</f>
        <v>8.1798674268239099E-2</v>
      </c>
    </row>
    <row r="19" spans="1:54">
      <c r="A19" s="17">
        <v>1</v>
      </c>
      <c r="B19" s="17">
        <v>7</v>
      </c>
      <c r="C19" s="17">
        <v>132</v>
      </c>
      <c r="D19" s="17">
        <v>19</v>
      </c>
      <c r="S19">
        <v>18</v>
      </c>
      <c r="T19" s="14">
        <v>15.551378685189345</v>
      </c>
      <c r="U19" s="15">
        <v>3.448621314810655</v>
      </c>
      <c r="V19" s="11">
        <v>1.0580301911558114</v>
      </c>
      <c r="W19" s="13">
        <f t="shared" si="0"/>
        <v>1.1129519577226548</v>
      </c>
      <c r="X19" s="18">
        <f t="shared" si="1"/>
        <v>3.8159460188297669</v>
      </c>
      <c r="Y19" s="7">
        <f t="shared" si="2"/>
        <v>10.503424983041716</v>
      </c>
      <c r="Z19" s="9">
        <f t="shared" si="3"/>
        <v>1.1193306508233534</v>
      </c>
      <c r="AB19" s="13">
        <v>7.5030684009033538E-3</v>
      </c>
      <c r="AC19" s="13">
        <v>4.3287627087298643E-2</v>
      </c>
      <c r="AD19" s="13">
        <v>2.4011333498682265E-2</v>
      </c>
      <c r="AE19" s="13">
        <v>7.0484537894355534E-2</v>
      </c>
      <c r="AF19" s="13">
        <v>6.8655836541671525E-2</v>
      </c>
      <c r="AG19" s="13">
        <v>4.4449297779084747E-2</v>
      </c>
      <c r="AH19" s="13">
        <v>5.6249661256525876E-2</v>
      </c>
      <c r="AI19" s="13">
        <v>6.3725591367701118E-2</v>
      </c>
      <c r="AJ19" s="13">
        <v>-2.8787396245950531E-2</v>
      </c>
      <c r="AK19" s="13">
        <v>-9.141344935503351E-3</v>
      </c>
      <c r="AL19" s="13">
        <v>2.9312803156085906E-2</v>
      </c>
      <c r="AM19" s="13">
        <v>7.7046117329188785E-2</v>
      </c>
      <c r="AN19" s="13">
        <v>4.2373276410956652E-2</v>
      </c>
      <c r="AO19" s="13">
        <v>1.8537473211268946E-2</v>
      </c>
      <c r="AP19" s="13">
        <v>3.4910078990954205E-2</v>
      </c>
      <c r="AQ19" s="13">
        <v>-1.3070555197592773E-2</v>
      </c>
      <c r="AR19" s="13">
        <v>6.0624047546414706E-2</v>
      </c>
      <c r="AS19" s="13">
        <v>7.6255182200301766E-2</v>
      </c>
      <c r="AT19" s="13">
        <v>7.2844610589843747E-2</v>
      </c>
      <c r="AU19" s="13">
        <v>2.0848570824202481E-2</v>
      </c>
      <c r="AV19" s="13">
        <v>8.9093800822074021E-2</v>
      </c>
      <c r="AW19" s="13">
        <v>5.6794254211037065E-2</v>
      </c>
      <c r="AX19" s="13">
        <v>3.4588807431143925E-2</v>
      </c>
      <c r="AY19" s="13">
        <v>1.632865283558993E-4</v>
      </c>
      <c r="AZ19" s="13">
        <v>5.9240033300995976E-2</v>
      </c>
      <c r="BB19" s="9" cm="1">
        <f t="array" ref="BB19">INDEX(AB19:AZ19,,ROWS($1:8))</f>
        <v>6.3725591367701118E-2</v>
      </c>
    </row>
    <row r="20" spans="1:54">
      <c r="A20" s="17">
        <v>1</v>
      </c>
      <c r="B20" s="17">
        <v>3</v>
      </c>
      <c r="C20" s="17">
        <v>36</v>
      </c>
      <c r="D20" s="17">
        <v>9.5</v>
      </c>
      <c r="S20">
        <v>19</v>
      </c>
      <c r="T20" s="14">
        <v>7.7068065222197522</v>
      </c>
      <c r="U20" s="15">
        <v>1.7931934777802478</v>
      </c>
      <c r="V20" s="11">
        <v>0.55014820848178791</v>
      </c>
      <c r="W20" s="13">
        <f t="shared" si="0"/>
        <v>0.57876633969150337</v>
      </c>
      <c r="X20" s="18">
        <f t="shared" si="1"/>
        <v>1.9846058848899597</v>
      </c>
      <c r="Y20" s="7">
        <f t="shared" si="2"/>
        <v>10.960614051991918</v>
      </c>
      <c r="Z20" s="9">
        <f t="shared" si="3"/>
        <v>0.56981420275894101</v>
      </c>
      <c r="AB20" s="13">
        <v>6.7316358693023798E-2</v>
      </c>
      <c r="AC20" s="13">
        <v>-5.801581105187522E-2</v>
      </c>
      <c r="AD20" s="13">
        <v>-2.5065952215655427E-2</v>
      </c>
      <c r="AE20" s="13">
        <v>-8.8463753933562594E-2</v>
      </c>
      <c r="AF20" s="13">
        <v>-5.3255884757962911E-2</v>
      </c>
      <c r="AG20" s="13">
        <v>4.1624625902691864E-3</v>
      </c>
      <c r="AH20" s="13">
        <v>-9.6213407412312435E-2</v>
      </c>
      <c r="AI20" s="13">
        <v>-2.8787396245950614E-2</v>
      </c>
      <c r="AJ20" s="13">
        <v>0.49829215912442743</v>
      </c>
      <c r="AK20" s="13">
        <v>6.3685437568801434E-2</v>
      </c>
      <c r="AL20" s="13">
        <v>0.17440490663011315</v>
      </c>
      <c r="AM20" s="13">
        <v>-3.4338081794009351E-3</v>
      </c>
      <c r="AN20" s="13">
        <v>-4.0411876464075389E-2</v>
      </c>
      <c r="AO20" s="13">
        <v>3.2413748216208571E-2</v>
      </c>
      <c r="AP20" s="13">
        <v>5.2550275300356775E-2</v>
      </c>
      <c r="AQ20" s="13">
        <v>0.15060678187992663</v>
      </c>
      <c r="AR20" s="13">
        <v>-3.9526776909538E-2</v>
      </c>
      <c r="AS20" s="13">
        <v>-5.0204804489493486E-2</v>
      </c>
      <c r="AT20" s="13">
        <v>-0.1085389279340789</v>
      </c>
      <c r="AU20" s="13">
        <v>0.20491420259543242</v>
      </c>
      <c r="AV20" s="13">
        <v>-2.4027469952038305E-2</v>
      </c>
      <c r="AW20" s="13">
        <v>0.28783952071929392</v>
      </c>
      <c r="AX20" s="13">
        <v>5.3099439614293767E-2</v>
      </c>
      <c r="AY20" s="13">
        <v>9.5903579559563551E-2</v>
      </c>
      <c r="AZ20" s="13">
        <v>-6.9243002945767712E-2</v>
      </c>
      <c r="BB20" s="9" cm="1">
        <f t="array" ref="BB20">INDEX(AB20:AZ20,,ROWS($1:9))</f>
        <v>0.49829215912442743</v>
      </c>
    </row>
    <row r="21" spans="1:54">
      <c r="A21" s="17">
        <v>1</v>
      </c>
      <c r="B21" s="17">
        <v>17</v>
      </c>
      <c r="C21" s="17">
        <v>770</v>
      </c>
      <c r="D21" s="17">
        <v>35.1</v>
      </c>
      <c r="S21">
        <v>20</v>
      </c>
      <c r="T21" s="14">
        <v>40.887969942321469</v>
      </c>
      <c r="U21" s="15">
        <v>-5.7879699423214674</v>
      </c>
      <c r="V21" s="11">
        <v>-1.7757377181944083</v>
      </c>
      <c r="W21" s="13">
        <f t="shared" si="0"/>
        <v>-1.8735464299824696</v>
      </c>
      <c r="X21" s="18">
        <f t="shared" si="1"/>
        <v>-6.443139707775531</v>
      </c>
      <c r="Y21" s="7">
        <f t="shared" si="2"/>
        <v>9.3542370694188843</v>
      </c>
      <c r="Z21" s="9">
        <f t="shared" si="3"/>
        <v>-1.9966765693099757</v>
      </c>
      <c r="AB21" s="13">
        <v>0.13801005334100064</v>
      </c>
      <c r="AC21" s="13">
        <v>7.3795837360159822E-2</v>
      </c>
      <c r="AD21" s="13">
        <v>0.12424774534067551</v>
      </c>
      <c r="AE21" s="13">
        <v>-4.7479361080969146E-3</v>
      </c>
      <c r="AF21" s="13">
        <v>-1.4684084768106245E-2</v>
      </c>
      <c r="AG21" s="13">
        <v>4.1310563045012211E-2</v>
      </c>
      <c r="AH21" s="13">
        <v>4.7231469202342162E-2</v>
      </c>
      <c r="AI21" s="13">
        <v>-9.1413449355034759E-3</v>
      </c>
      <c r="AJ21" s="13">
        <v>6.3685437568801739E-2</v>
      </c>
      <c r="AK21" s="13">
        <v>0.19629594714900422</v>
      </c>
      <c r="AL21" s="13">
        <v>1.4676494434655074E-2</v>
      </c>
      <c r="AM21" s="13">
        <v>-6.6088824575947197E-2</v>
      </c>
      <c r="AN21" s="13">
        <v>6.8827763030155142E-2</v>
      </c>
      <c r="AO21" s="13">
        <v>0.11649087598123459</v>
      </c>
      <c r="AP21" s="13">
        <v>5.1555177577209205E-2</v>
      </c>
      <c r="AQ21" s="13">
        <v>0.16977384523296371</v>
      </c>
      <c r="AR21" s="13">
        <v>6.337543557108638E-3</v>
      </c>
      <c r="AS21" s="13">
        <v>-4.1935085122838688E-2</v>
      </c>
      <c r="AT21" s="13">
        <v>-3.5637548766309281E-3</v>
      </c>
      <c r="AU21" s="13">
        <v>2.9468750730352433E-2</v>
      </c>
      <c r="AV21" s="13">
        <v>-9.7621267063769515E-2</v>
      </c>
      <c r="AW21" s="13">
        <v>-0.13086287402837132</v>
      </c>
      <c r="AX21" s="13">
        <v>5.2396042710217805E-2</v>
      </c>
      <c r="AY21" s="13">
        <v>0.14985928167116791</v>
      </c>
      <c r="AZ21" s="13">
        <v>2.468234354720391E-2</v>
      </c>
      <c r="BB21" s="9" cm="1">
        <f t="array" ref="BB21">INDEX(AB21:AZ21,,ROWS($1:10))</f>
        <v>0.19629594714900422</v>
      </c>
    </row>
    <row r="22" spans="1:54">
      <c r="A22" s="17">
        <v>1</v>
      </c>
      <c r="B22" s="17">
        <v>10</v>
      </c>
      <c r="C22" s="17">
        <v>140</v>
      </c>
      <c r="D22" s="17">
        <v>17.899999999999999</v>
      </c>
      <c r="S22">
        <v>21</v>
      </c>
      <c r="T22" s="14">
        <v>20.514178927061462</v>
      </c>
      <c r="U22" s="15">
        <v>-2.614178927061463</v>
      </c>
      <c r="V22" s="11">
        <v>-0.80202491878009896</v>
      </c>
      <c r="W22" s="13">
        <f t="shared" si="0"/>
        <v>-0.87784257888430217</v>
      </c>
      <c r="X22" s="18">
        <f t="shared" si="1"/>
        <v>-3.1317917062887246</v>
      </c>
      <c r="Y22" s="7">
        <f t="shared" si="2"/>
        <v>10.740219692288257</v>
      </c>
      <c r="Z22" s="9">
        <f t="shared" si="3"/>
        <v>-0.87308697048768735</v>
      </c>
      <c r="AB22" s="13">
        <v>2.7909452894911958E-2</v>
      </c>
      <c r="AC22" s="13">
        <v>3.1676520095544822E-3</v>
      </c>
      <c r="AD22" s="13">
        <v>2.6865033485805809E-3</v>
      </c>
      <c r="AE22" s="13">
        <v>1.0255255970219916E-2</v>
      </c>
      <c r="AF22" s="13">
        <v>2.3027113630376905E-2</v>
      </c>
      <c r="AG22" s="13">
        <v>2.8831654495111936E-2</v>
      </c>
      <c r="AH22" s="13">
        <v>-2.9175589074153241E-3</v>
      </c>
      <c r="AI22" s="13">
        <v>2.9312803156085837E-2</v>
      </c>
      <c r="AJ22" s="13">
        <v>0.17440490663011299</v>
      </c>
      <c r="AK22" s="13">
        <v>1.467649443465498E-2</v>
      </c>
      <c r="AL22" s="13">
        <v>8.6132602362302746E-2</v>
      </c>
      <c r="AM22" s="13">
        <v>4.8871546863799575E-2</v>
      </c>
      <c r="AN22" s="13">
        <v>9.5535808396329767E-3</v>
      </c>
      <c r="AO22" s="13">
        <v>2.1776127111844762E-2</v>
      </c>
      <c r="AP22" s="13">
        <v>4.1411052690879364E-2</v>
      </c>
      <c r="AQ22" s="13">
        <v>4.6622176873746583E-2</v>
      </c>
      <c r="AR22" s="13">
        <v>2.282663502163778E-2</v>
      </c>
      <c r="AS22" s="13">
        <v>2.9625549785718873E-2</v>
      </c>
      <c r="AT22" s="13">
        <v>3.9054132897144642E-3</v>
      </c>
      <c r="AU22" s="13">
        <v>9.2330081300166456E-2</v>
      </c>
      <c r="AV22" s="13">
        <v>4.917226477690826E-2</v>
      </c>
      <c r="AW22" s="13">
        <v>0.15090607311893811</v>
      </c>
      <c r="AX22" s="13">
        <v>4.1403033546529799E-2</v>
      </c>
      <c r="AY22" s="13">
        <v>3.4134998837999156E-2</v>
      </c>
      <c r="AZ22" s="13">
        <v>9.9745859179851404E-3</v>
      </c>
      <c r="BB22" s="9" cm="1">
        <f t="array" ref="BB22">INDEX(AB22:AZ22,,ROWS($1:11))</f>
        <v>8.6132602362302746E-2</v>
      </c>
    </row>
    <row r="23" spans="1:54">
      <c r="A23" s="17">
        <v>1</v>
      </c>
      <c r="B23" s="17">
        <v>26</v>
      </c>
      <c r="C23" s="17">
        <v>810</v>
      </c>
      <c r="D23" s="17">
        <v>52.32</v>
      </c>
      <c r="S23">
        <v>22</v>
      </c>
      <c r="T23" s="14">
        <v>56.006527888026589</v>
      </c>
      <c r="U23" s="15">
        <v>-3.686527888026589</v>
      </c>
      <c r="V23" s="11">
        <v>-1.1310194567663496</v>
      </c>
      <c r="W23" s="13">
        <f t="shared" si="0"/>
        <v>-1.4499954140500526</v>
      </c>
      <c r="X23" s="18">
        <f t="shared" si="1"/>
        <v>-6.0591349989956536</v>
      </c>
      <c r="Y23" s="7">
        <f t="shared" si="2"/>
        <v>10.066405108069706</v>
      </c>
      <c r="Z23" s="9">
        <f t="shared" si="3"/>
        <v>-1.4896247320073235</v>
      </c>
      <c r="AB23" s="13">
        <v>-2.7276043239853637E-2</v>
      </c>
      <c r="AC23" s="13">
        <v>2.3265619929925901E-2</v>
      </c>
      <c r="AD23" s="13">
        <v>-1.2501977979460066E-2</v>
      </c>
      <c r="AE23" s="13">
        <v>7.769445021757973E-2</v>
      </c>
      <c r="AF23" s="13">
        <v>8.2229950223844953E-2</v>
      </c>
      <c r="AG23" s="13">
        <v>4.1278519419802831E-2</v>
      </c>
      <c r="AH23" s="13">
        <v>4.335261862015953E-2</v>
      </c>
      <c r="AI23" s="13">
        <v>7.7046117329188812E-2</v>
      </c>
      <c r="AJ23" s="13">
        <v>-3.4338081794009212E-3</v>
      </c>
      <c r="AK23" s="13">
        <v>-6.6088824575947072E-2</v>
      </c>
      <c r="AL23" s="13">
        <v>4.8871546863799659E-2</v>
      </c>
      <c r="AM23" s="13">
        <v>0.11365569892974162</v>
      </c>
      <c r="AN23" s="13">
        <v>2.5533369933058506E-2</v>
      </c>
      <c r="AO23" s="13">
        <v>-1.0765804340558599E-2</v>
      </c>
      <c r="AP23" s="13">
        <v>3.1506980262313661E-2</v>
      </c>
      <c r="AQ23" s="13">
        <v>-5.3557821296637831E-2</v>
      </c>
      <c r="AR23" s="13">
        <v>6.7326784428267464E-2</v>
      </c>
      <c r="AS23" s="13">
        <v>0.1002950559702897</v>
      </c>
      <c r="AT23" s="13">
        <v>7.8109270057651087E-2</v>
      </c>
      <c r="AU23" s="13">
        <v>3.7130321019089391E-2</v>
      </c>
      <c r="AV23" s="13">
        <v>0.13601044762310785</v>
      </c>
      <c r="AW23" s="13">
        <v>0.13950748292295911</v>
      </c>
      <c r="AX23" s="13">
        <v>3.0910853630490565E-2</v>
      </c>
      <c r="AY23" s="13">
        <v>-3.6930825873182999E-2</v>
      </c>
      <c r="AZ23" s="13">
        <v>5.6830018103771238E-2</v>
      </c>
      <c r="BB23" s="9" cm="1">
        <f t="array" ref="BB23">INDEX(AB23:AZ23,,ROWS($1:12))</f>
        <v>0.11365569892974162</v>
      </c>
    </row>
    <row r="24" spans="1:54">
      <c r="A24" s="17">
        <v>1</v>
      </c>
      <c r="B24" s="17">
        <v>9</v>
      </c>
      <c r="C24" s="17">
        <v>450</v>
      </c>
      <c r="D24" s="17">
        <v>18.75</v>
      </c>
      <c r="S24">
        <v>23</v>
      </c>
      <c r="T24" s="14">
        <v>23.35756785567213</v>
      </c>
      <c r="U24" s="15">
        <v>-4.60756785567213</v>
      </c>
      <c r="V24" s="11">
        <v>-1.4135926951921112</v>
      </c>
      <c r="W24" s="13">
        <f t="shared" si="0"/>
        <v>-1.4436897737087246</v>
      </c>
      <c r="X24" s="18">
        <f t="shared" si="1"/>
        <v>-4.8058577918826417</v>
      </c>
      <c r="Y24" s="7">
        <f t="shared" si="2"/>
        <v>10.07563626379854</v>
      </c>
      <c r="Z24" s="9">
        <f t="shared" si="3"/>
        <v>-1.4824671796624773</v>
      </c>
      <c r="AB24" s="13">
        <v>5.5753424039098755E-2</v>
      </c>
      <c r="AC24" s="13">
        <v>6.5463634935208515E-2</v>
      </c>
      <c r="AD24" s="13">
        <v>7.0051114122000116E-2</v>
      </c>
      <c r="AE24" s="13">
        <v>5.4434558735946832E-2</v>
      </c>
      <c r="AF24" s="13">
        <v>4.5756553965565626E-2</v>
      </c>
      <c r="AG24" s="13">
        <v>4.6960755597748191E-2</v>
      </c>
      <c r="AH24" s="13">
        <v>6.6935462828654382E-2</v>
      </c>
      <c r="AI24" s="13">
        <v>4.2373276410956597E-2</v>
      </c>
      <c r="AJ24" s="13">
        <v>-4.041187646407518E-2</v>
      </c>
      <c r="AK24" s="13">
        <v>6.882776303015524E-2</v>
      </c>
      <c r="AL24" s="13">
        <v>9.5535808396330565E-3</v>
      </c>
      <c r="AM24" s="13">
        <v>2.5533369933058443E-2</v>
      </c>
      <c r="AN24" s="13">
        <v>6.1124632550017911E-2</v>
      </c>
      <c r="AO24" s="13">
        <v>5.7683999851223772E-2</v>
      </c>
      <c r="AP24" s="13">
        <v>4.0117742502083623E-2</v>
      </c>
      <c r="AQ24" s="13">
        <v>4.6979835131309156E-2</v>
      </c>
      <c r="AR24" s="13">
        <v>4.7668003626728787E-2</v>
      </c>
      <c r="AS24" s="13">
        <v>3.9391414939542062E-2</v>
      </c>
      <c r="AT24" s="13">
        <v>5.8429500182128072E-2</v>
      </c>
      <c r="AU24" s="13">
        <v>7.0113411359358259E-3</v>
      </c>
      <c r="AV24" s="13">
        <v>2.2666195441313697E-2</v>
      </c>
      <c r="AW24" s="13">
        <v>-4.2552653467177036E-2</v>
      </c>
      <c r="AX24" s="13">
        <v>4.0194200488530146E-2</v>
      </c>
      <c r="AY24" s="13">
        <v>5.2943581382838681E-2</v>
      </c>
      <c r="AZ24" s="13">
        <v>5.7110588261575265E-2</v>
      </c>
      <c r="BB24" s="9" cm="1">
        <f t="array" ref="BB24">INDEX(AB24:AZ24,,ROWS($1:13))</f>
        <v>6.1124632550017911E-2</v>
      </c>
    </row>
    <row r="25" spans="1:54">
      <c r="A25" s="17">
        <v>1</v>
      </c>
      <c r="B25" s="17">
        <v>8</v>
      </c>
      <c r="C25" s="17">
        <v>635</v>
      </c>
      <c r="D25" s="17">
        <v>19.829999999999998</v>
      </c>
      <c r="S25">
        <v>24</v>
      </c>
      <c r="T25" s="14">
        <v>24.402853502339283</v>
      </c>
      <c r="U25" s="15">
        <v>-4.5728535023392851</v>
      </c>
      <c r="V25" s="11">
        <v>-1.40294240032359</v>
      </c>
      <c r="W25" s="13">
        <f t="shared" si="0"/>
        <v>-1.4960587548771287</v>
      </c>
      <c r="X25" s="18">
        <f t="shared" si="1"/>
        <v>-5.2000187139795271</v>
      </c>
      <c r="Y25" s="7">
        <f t="shared" si="2"/>
        <v>9.997750172958483</v>
      </c>
      <c r="Z25" s="9">
        <f t="shared" si="3"/>
        <v>-1.5422151224430609</v>
      </c>
      <c r="AB25" s="13">
        <v>8.7440216828159834E-2</v>
      </c>
      <c r="AC25" s="13">
        <v>6.0889592976414705E-2</v>
      </c>
      <c r="AD25" s="13">
        <v>8.4513390787920195E-2</v>
      </c>
      <c r="AE25" s="13">
        <v>2.323262804277821E-2</v>
      </c>
      <c r="AF25" s="13">
        <v>1.6821441792396207E-2</v>
      </c>
      <c r="AG25" s="13">
        <v>4.2161271022774331E-2</v>
      </c>
      <c r="AH25" s="13">
        <v>4.9330312469414786E-2</v>
      </c>
      <c r="AI25" s="13">
        <v>1.8537473211268848E-2</v>
      </c>
      <c r="AJ25" s="13">
        <v>3.2413748216208627E-2</v>
      </c>
      <c r="AK25" s="13">
        <v>0.11649087598123459</v>
      </c>
      <c r="AL25" s="13">
        <v>2.1776127111844762E-2</v>
      </c>
      <c r="AM25" s="13">
        <v>-1.0765804340558724E-2</v>
      </c>
      <c r="AN25" s="13">
        <v>5.7683999851223702E-2</v>
      </c>
      <c r="AO25" s="13">
        <v>7.8243316102310445E-2</v>
      </c>
      <c r="AP25" s="13">
        <v>4.5199603896994518E-2</v>
      </c>
      <c r="AQ25" s="13">
        <v>9.9675450428229367E-2</v>
      </c>
      <c r="AR25" s="13">
        <v>2.6664690880523492E-2</v>
      </c>
      <c r="AS25" s="13">
        <v>3.1820046337902863E-3</v>
      </c>
      <c r="AT25" s="13">
        <v>2.4666436332106301E-2</v>
      </c>
      <c r="AU25" s="13">
        <v>2.7823188129493415E-2</v>
      </c>
      <c r="AV25" s="13">
        <v>-2.553067797274965E-2</v>
      </c>
      <c r="AW25" s="13">
        <v>-5.5165019981925661E-2</v>
      </c>
      <c r="AX25" s="13">
        <v>4.5593333860519607E-2</v>
      </c>
      <c r="AY25" s="13">
        <v>9.2109222973470628E-2</v>
      </c>
      <c r="AZ25" s="13">
        <v>3.7013176766156411E-2</v>
      </c>
      <c r="BB25" s="9" cm="1">
        <f t="array" ref="BB25">INDEX(AB25:AZ25,,ROWS($1:14))</f>
        <v>7.8243316102310445E-2</v>
      </c>
    </row>
    <row r="26" spans="1:54">
      <c r="A26" s="17">
        <v>1</v>
      </c>
      <c r="B26" s="17">
        <v>4</v>
      </c>
      <c r="C26" s="17">
        <v>150</v>
      </c>
      <c r="D26" s="17">
        <v>10.75</v>
      </c>
      <c r="S26">
        <v>25</v>
      </c>
      <c r="T26" s="14">
        <v>10.962583925961479</v>
      </c>
      <c r="U26" s="15">
        <v>-0.21258392596147857</v>
      </c>
      <c r="V26" s="11">
        <v>-6.5220327571403752E-2</v>
      </c>
      <c r="W26" s="13">
        <f t="shared" si="0"/>
        <v>-6.7508613278013926E-2</v>
      </c>
      <c r="X26" s="18">
        <f t="shared" si="1"/>
        <v>-0.22776282766247793</v>
      </c>
      <c r="Y26" s="7">
        <f t="shared" si="2"/>
        <v>11.127774224023174</v>
      </c>
      <c r="Z26" s="9">
        <f t="shared" si="3"/>
        <v>-6.5963316330712035E-2</v>
      </c>
      <c r="AB26" s="13">
        <v>4.754203246837628E-2</v>
      </c>
      <c r="AC26" s="13">
        <v>4.0049065556637869E-2</v>
      </c>
      <c r="AD26" s="13">
        <v>4.4380021034611167E-2</v>
      </c>
      <c r="AE26" s="13">
        <v>3.3801765763372543E-2</v>
      </c>
      <c r="AF26" s="13">
        <v>3.3939119654264001E-2</v>
      </c>
      <c r="AG26" s="13">
        <v>3.924103446892746E-2</v>
      </c>
      <c r="AH26" s="13">
        <v>3.7273541437458833E-2</v>
      </c>
      <c r="AI26" s="13">
        <v>3.4910078990954163E-2</v>
      </c>
      <c r="AJ26" s="13">
        <v>5.2550275300356906E-2</v>
      </c>
      <c r="AK26" s="13">
        <v>5.1555177577209232E-2</v>
      </c>
      <c r="AL26" s="13">
        <v>4.1411052690879455E-2</v>
      </c>
      <c r="AM26" s="13">
        <v>3.1506980262313605E-2</v>
      </c>
      <c r="AN26" s="13">
        <v>4.0117742502083602E-2</v>
      </c>
      <c r="AO26" s="13">
        <v>4.5199603896994574E-2</v>
      </c>
      <c r="AP26" s="13">
        <v>4.1110770551008244E-2</v>
      </c>
      <c r="AQ26" s="13">
        <v>5.175419712183877E-2</v>
      </c>
      <c r="AR26" s="13">
        <v>3.5743684436752875E-2</v>
      </c>
      <c r="AS26" s="13">
        <v>3.209495793027152E-2</v>
      </c>
      <c r="AT26" s="13">
        <v>3.3408267157078814E-2</v>
      </c>
      <c r="AU26" s="13">
        <v>4.3176020531864728E-2</v>
      </c>
      <c r="AV26" s="13">
        <v>2.8800133088580294E-2</v>
      </c>
      <c r="AW26" s="13">
        <v>3.3869006737187478E-2</v>
      </c>
      <c r="AX26" s="13">
        <v>4.1182953142307799E-2</v>
      </c>
      <c r="AY26" s="13">
        <v>4.9054361239813112E-2</v>
      </c>
      <c r="AZ26" s="13">
        <v>3.6328156458856967E-2</v>
      </c>
      <c r="BB26" s="9" cm="1">
        <f t="array" ref="BB26">INDEX(AB26:AZ26,,ROWS($1:15))</f>
        <v>4.1110770551008244E-2</v>
      </c>
    </row>
    <row r="27" spans="1:54">
      <c r="AB27" s="13">
        <v>0.12387131441140528</v>
      </c>
      <c r="AC27" s="13">
        <v>4.7433507677752798E-2</v>
      </c>
      <c r="AD27" s="13">
        <v>9.4385005829409313E-2</v>
      </c>
      <c r="AE27" s="13">
        <v>-2.1491099673190059E-2</v>
      </c>
      <c r="AF27" s="13">
        <v>-2.2398444766077587E-2</v>
      </c>
      <c r="AG27" s="13">
        <v>3.3880942954063603E-2</v>
      </c>
      <c r="AH27" s="13">
        <v>1.8542493879411238E-2</v>
      </c>
      <c r="AI27" s="13">
        <v>-1.3070555197592912E-2</v>
      </c>
      <c r="AJ27" s="13">
        <v>0.15060678187992682</v>
      </c>
      <c r="AK27" s="13">
        <v>0.16977384523296363</v>
      </c>
      <c r="AL27" s="13">
        <v>4.6622176873746646E-2</v>
      </c>
      <c r="AM27" s="13">
        <v>-5.3557821296637984E-2</v>
      </c>
      <c r="AN27" s="13">
        <v>4.6979835131309031E-2</v>
      </c>
      <c r="AO27" s="13">
        <v>9.9675450428229381E-2</v>
      </c>
      <c r="AP27" s="13">
        <v>5.1754197121838694E-2</v>
      </c>
      <c r="AQ27" s="13">
        <v>0.16594043256235624</v>
      </c>
      <c r="AR27" s="13">
        <v>-2.8353205362206951E-3</v>
      </c>
      <c r="AS27" s="13">
        <v>-4.3589028996169642E-2</v>
      </c>
      <c r="AT27" s="13">
        <v>-2.4558789488120531E-2</v>
      </c>
      <c r="AU27" s="13">
        <v>6.4557841103368374E-2</v>
      </c>
      <c r="AV27" s="13">
        <v>-8.2902507641423304E-2</v>
      </c>
      <c r="AW27" s="13">
        <v>-4.7122395078838364E-2</v>
      </c>
      <c r="AX27" s="13">
        <v>5.2536722091032953E-2</v>
      </c>
      <c r="AY27" s="13">
        <v>0.13906814124884703</v>
      </c>
      <c r="AZ27" s="13">
        <v>5.8972742486095783E-3</v>
      </c>
      <c r="BB27" s="9" cm="1">
        <f t="array" ref="BB27">INDEX(AB27:AZ27,,ROWS($1:16))</f>
        <v>0.16594043256235624</v>
      </c>
    </row>
    <row r="28" spans="1:54">
      <c r="AB28" s="13">
        <v>1.6850898281582621E-2</v>
      </c>
      <c r="AC28" s="13">
        <v>4.9602629358000014E-2</v>
      </c>
      <c r="AD28" s="13">
        <v>3.4594692467200448E-2</v>
      </c>
      <c r="AE28" s="13">
        <v>6.955457825914485E-2</v>
      </c>
      <c r="AF28" s="13">
        <v>6.5685326796602467E-2</v>
      </c>
      <c r="AG28" s="13">
        <v>4.5616110655615126E-2</v>
      </c>
      <c r="AH28" s="13">
        <v>6.0917215646020942E-2</v>
      </c>
      <c r="AI28" s="13">
        <v>6.0624047546414692E-2</v>
      </c>
      <c r="AJ28" s="13">
        <v>-3.9526776909537875E-2</v>
      </c>
      <c r="AK28" s="13">
        <v>6.3375435571087629E-3</v>
      </c>
      <c r="AL28" s="13">
        <v>2.2826635021637842E-2</v>
      </c>
      <c r="AM28" s="13">
        <v>6.7326784428267408E-2</v>
      </c>
      <c r="AN28" s="13">
        <v>4.7668003626728822E-2</v>
      </c>
      <c r="AO28" s="13">
        <v>2.6664690880523589E-2</v>
      </c>
      <c r="AP28" s="13">
        <v>3.5743684436752909E-2</v>
      </c>
      <c r="AQ28" s="13">
        <v>-2.8353205362205702E-3</v>
      </c>
      <c r="AR28" s="13">
        <v>5.9432019758769314E-2</v>
      </c>
      <c r="AS28" s="13">
        <v>7.0379206525434418E-2</v>
      </c>
      <c r="AT28" s="13">
        <v>7.2614799257226026E-2</v>
      </c>
      <c r="AU28" s="13">
        <v>1.5013900674803488E-2</v>
      </c>
      <c r="AV28" s="13">
        <v>7.6706744985017145E-2</v>
      </c>
      <c r="AW28" s="13">
        <v>3.1995457801445082E-2</v>
      </c>
      <c r="AX28" s="13">
        <v>3.5493552155239583E-2</v>
      </c>
      <c r="AY28" s="13">
        <v>9.9136269200448962E-3</v>
      </c>
      <c r="AZ28" s="13">
        <v>6.0799948406178445E-2</v>
      </c>
      <c r="BB28" s="9" cm="1">
        <f t="array" ref="BB28">INDEX(AB28:AZ28,,ROWS($1:17))</f>
        <v>5.9432019758769314E-2</v>
      </c>
    </row>
    <row r="29" spans="1:54">
      <c r="AB29" s="13">
        <v>-1.3512072235100536E-2</v>
      </c>
      <c r="AC29" s="13">
        <v>3.9927386010060684E-2</v>
      </c>
      <c r="AD29" s="13">
        <v>9.1500416322084499E-3</v>
      </c>
      <c r="AE29" s="13">
        <v>8.427504215724331E-2</v>
      </c>
      <c r="AF29" s="13">
        <v>8.3203100016206205E-2</v>
      </c>
      <c r="AG29" s="13">
        <v>4.5477837822449574E-2</v>
      </c>
      <c r="AH29" s="13">
        <v>5.9699197316736868E-2</v>
      </c>
      <c r="AI29" s="13">
        <v>7.6255182200301808E-2</v>
      </c>
      <c r="AJ29" s="13">
        <v>-5.0204804489493438E-2</v>
      </c>
      <c r="AK29" s="13">
        <v>-4.19350851228385E-2</v>
      </c>
      <c r="AL29" s="13">
        <v>2.9625549785718963E-2</v>
      </c>
      <c r="AM29" s="13">
        <v>0.10029505597028968</v>
      </c>
      <c r="AN29" s="13">
        <v>3.9391414939542138E-2</v>
      </c>
      <c r="AO29" s="13">
        <v>3.1820046337904112E-3</v>
      </c>
      <c r="AP29" s="13">
        <v>3.2094957930271589E-2</v>
      </c>
      <c r="AQ29" s="13">
        <v>-4.358902899616951E-2</v>
      </c>
      <c r="AR29" s="13">
        <v>7.0379206525434446E-2</v>
      </c>
      <c r="AS29" s="13">
        <v>9.6260456045905746E-2</v>
      </c>
      <c r="AT29" s="13">
        <v>8.7119314056100766E-2</v>
      </c>
      <c r="AU29" s="13">
        <v>1.7035118833874957E-2</v>
      </c>
      <c r="AV29" s="13">
        <v>0.11953089620644732</v>
      </c>
      <c r="AW29" s="13">
        <v>8.2742793398452724E-2</v>
      </c>
      <c r="AX29" s="13">
        <v>3.1582002190640723E-2</v>
      </c>
      <c r="AY29" s="13">
        <v>-2.4307158098236525E-2</v>
      </c>
      <c r="AZ29" s="13">
        <v>6.632159127016285E-2</v>
      </c>
      <c r="BB29" s="9" cm="1">
        <f t="array" ref="BB29">INDEX(AB29:AZ29,,ROWS($1:18))</f>
        <v>9.6260456045905746E-2</v>
      </c>
    </row>
    <row r="30" spans="1:54">
      <c r="AB30" s="13">
        <v>8.7914540104854916E-3</v>
      </c>
      <c r="AC30" s="13">
        <v>6.2774914319464609E-2</v>
      </c>
      <c r="AD30" s="13">
        <v>4.0813832063684635E-2</v>
      </c>
      <c r="AE30" s="13">
        <v>9.0456078471807297E-2</v>
      </c>
      <c r="AF30" s="13">
        <v>8.1765250197134376E-2</v>
      </c>
      <c r="AG30" s="13">
        <v>5.0883528334063788E-2</v>
      </c>
      <c r="AH30" s="13">
        <v>8.0846004866663546E-2</v>
      </c>
      <c r="AI30" s="13">
        <v>7.2844610589843761E-2</v>
      </c>
      <c r="AJ30" s="13">
        <v>-0.10853892793407871</v>
      </c>
      <c r="AK30" s="13">
        <v>-3.5637548766307425E-3</v>
      </c>
      <c r="AL30" s="13">
        <v>3.9054132897145544E-3</v>
      </c>
      <c r="AM30" s="13">
        <v>7.8109270057651059E-2</v>
      </c>
      <c r="AN30" s="13">
        <v>5.8429500182128162E-2</v>
      </c>
      <c r="AO30" s="13">
        <v>2.4666436332106439E-2</v>
      </c>
      <c r="AP30" s="13">
        <v>3.3408267157078897E-2</v>
      </c>
      <c r="AQ30" s="13">
        <v>-2.4558789488120319E-2</v>
      </c>
      <c r="AR30" s="13">
        <v>7.2614799257226054E-2</v>
      </c>
      <c r="AS30" s="13">
        <v>8.7119314056100752E-2</v>
      </c>
      <c r="AT30" s="13">
        <v>9.6448573778327246E-2</v>
      </c>
      <c r="AU30" s="13">
        <v>-9.0414247311357276E-3</v>
      </c>
      <c r="AV30" s="13">
        <v>9.1834946467513556E-2</v>
      </c>
      <c r="AW30" s="13">
        <v>2.1773282023320184E-3</v>
      </c>
      <c r="AX30" s="13">
        <v>3.3042249119482572E-2</v>
      </c>
      <c r="AY30" s="13">
        <v>-2.8743208787776059E-3</v>
      </c>
      <c r="AZ30" s="13">
        <v>7.7645447155935632E-2</v>
      </c>
      <c r="BB30" s="9" cm="1">
        <f t="array" ref="BB30">INDEX(AB30:AZ30,,ROWS($1:19))</f>
        <v>9.6448573778327246E-2</v>
      </c>
    </row>
    <row r="31" spans="1:54">
      <c r="AB31" s="13">
        <v>3.7960214370543914E-2</v>
      </c>
      <c r="AC31" s="13">
        <v>-4.5589266773426659E-5</v>
      </c>
      <c r="AD31" s="13">
        <v>5.8212599491151013E-3</v>
      </c>
      <c r="AE31" s="13">
        <v>-1.5444806372350781E-3</v>
      </c>
      <c r="AF31" s="13">
        <v>1.2569380168183153E-2</v>
      </c>
      <c r="AG31" s="13">
        <v>2.6715420040090906E-2</v>
      </c>
      <c r="AH31" s="13">
        <v>-1.0769300429412872E-2</v>
      </c>
      <c r="AI31" s="13">
        <v>2.084857082420238E-2</v>
      </c>
      <c r="AJ31" s="13">
        <v>0.20491420259543203</v>
      </c>
      <c r="AK31" s="13">
        <v>2.9468750730352187E-2</v>
      </c>
      <c r="AL31" s="13">
        <v>9.2330081300166345E-2</v>
      </c>
      <c r="AM31" s="13">
        <v>3.7130321019089287E-2</v>
      </c>
      <c r="AN31" s="13">
        <v>7.0113411359356888E-3</v>
      </c>
      <c r="AO31" s="13">
        <v>2.7823188129493321E-2</v>
      </c>
      <c r="AP31" s="13">
        <v>4.3176020531864548E-2</v>
      </c>
      <c r="AQ31" s="13">
        <v>6.4557841103368152E-2</v>
      </c>
      <c r="AR31" s="13">
        <v>1.5013900674803373E-2</v>
      </c>
      <c r="AS31" s="13">
        <v>1.7035118833874839E-2</v>
      </c>
      <c r="AT31" s="13">
        <v>-9.0414247311358335E-3</v>
      </c>
      <c r="AU31" s="13">
        <v>0.10168486097909846</v>
      </c>
      <c r="AV31" s="13">
        <v>3.3463540259158958E-2</v>
      </c>
      <c r="AW31" s="13">
        <v>0.1517523718170693</v>
      </c>
      <c r="AX31" s="13">
        <v>4.3273801352129354E-2</v>
      </c>
      <c r="AY31" s="13">
        <v>4.6972761178549205E-2</v>
      </c>
      <c r="AZ31" s="13">
        <v>1.8778480720332289E-3</v>
      </c>
      <c r="BB31" s="9" cm="1">
        <f t="array" ref="BB31">INDEX(AB31:AZ31,,ROWS($1:20))</f>
        <v>0.10168486097909846</v>
      </c>
    </row>
    <row r="32" spans="1:54">
      <c r="AB32" s="13">
        <v>-4.74829092360112E-2</v>
      </c>
      <c r="AC32" s="13">
        <v>2.0034618894120185E-2</v>
      </c>
      <c r="AD32" s="13">
        <v>-2.6791681697223346E-2</v>
      </c>
      <c r="AE32" s="13">
        <v>9.0954550470356457E-2</v>
      </c>
      <c r="AF32" s="13">
        <v>9.6217703564743698E-2</v>
      </c>
      <c r="AG32" s="13">
        <v>4.2267500230730559E-2</v>
      </c>
      <c r="AH32" s="13">
        <v>4.6669480216516269E-2</v>
      </c>
      <c r="AI32" s="13">
        <v>8.9093800822074076E-2</v>
      </c>
      <c r="AJ32" s="13">
        <v>-2.4027469952038194E-2</v>
      </c>
      <c r="AK32" s="13">
        <v>-9.7621267063769335E-2</v>
      </c>
      <c r="AL32" s="13">
        <v>4.9172264776908392E-2</v>
      </c>
      <c r="AM32" s="13">
        <v>0.13601044762310788</v>
      </c>
      <c r="AN32" s="13">
        <v>2.2666195441313805E-2</v>
      </c>
      <c r="AO32" s="13">
        <v>-2.5530677972749466E-2</v>
      </c>
      <c r="AP32" s="13">
        <v>2.8800133088580371E-2</v>
      </c>
      <c r="AQ32" s="13">
        <v>-8.2902507641423095E-2</v>
      </c>
      <c r="AR32" s="13">
        <v>7.6706744985017228E-2</v>
      </c>
      <c r="AS32" s="13">
        <v>0.11953089620644738</v>
      </c>
      <c r="AT32" s="13">
        <v>9.1834946467513598E-2</v>
      </c>
      <c r="AU32" s="13">
        <v>3.3463540259159097E-2</v>
      </c>
      <c r="AV32" s="13">
        <v>0.16527688549269759</v>
      </c>
      <c r="AW32" s="13">
        <v>0.1644580013723973</v>
      </c>
      <c r="AX32" s="13">
        <v>2.8019694745391316E-2</v>
      </c>
      <c r="AY32" s="13">
        <v>-6.0460099552598762E-2</v>
      </c>
      <c r="AZ32" s="13">
        <v>6.3639208458739396E-2</v>
      </c>
      <c r="BB32" s="9" cm="1">
        <f t="array" ref="BB32">INDEX(AB32:AZ32,,ROWS($1:21))</f>
        <v>0.16527688549269759</v>
      </c>
    </row>
    <row r="33" spans="1:54">
      <c r="AB33" s="13">
        <v>-5.9641498553007793E-2</v>
      </c>
      <c r="AC33" s="13">
        <v>-5.9034610393623024E-2</v>
      </c>
      <c r="AD33" s="13">
        <v>-9.8955439912724111E-2</v>
      </c>
      <c r="AE33" s="13">
        <v>1.5665222914845324E-2</v>
      </c>
      <c r="AF33" s="13">
        <v>4.8629136767737176E-2</v>
      </c>
      <c r="AG33" s="13">
        <v>1.6873424691935951E-2</v>
      </c>
      <c r="AH33" s="13">
        <v>-5.0566048870630771E-2</v>
      </c>
      <c r="AI33" s="13">
        <v>5.6794254211037051E-2</v>
      </c>
      <c r="AJ33" s="13">
        <v>0.28783952071929347</v>
      </c>
      <c r="AK33" s="13">
        <v>-0.13086287402837155</v>
      </c>
      <c r="AL33" s="13">
        <v>0.15090607311893808</v>
      </c>
      <c r="AM33" s="13">
        <v>0.13950748292295906</v>
      </c>
      <c r="AN33" s="13">
        <v>-4.2552653467177098E-2</v>
      </c>
      <c r="AO33" s="13">
        <v>-5.5165019981925661E-2</v>
      </c>
      <c r="AP33" s="13">
        <v>3.3869006737187374E-2</v>
      </c>
      <c r="AQ33" s="13">
        <v>-4.712239507883853E-2</v>
      </c>
      <c r="AR33" s="13">
        <v>3.1995457801445054E-2</v>
      </c>
      <c r="AS33" s="13">
        <v>8.2742793398452752E-2</v>
      </c>
      <c r="AT33" s="13">
        <v>2.1773282023319785E-3</v>
      </c>
      <c r="AU33" s="13">
        <v>0.15175237181706941</v>
      </c>
      <c r="AV33" s="13">
        <v>0.16445800137239724</v>
      </c>
      <c r="AW33" s="13">
        <v>0.3915752184696894</v>
      </c>
      <c r="AX33" s="13">
        <v>3.3203659578535688E-2</v>
      </c>
      <c r="AY33" s="13">
        <v>-5.6466484799595568E-2</v>
      </c>
      <c r="AZ33" s="13">
        <v>-7.6219276379636478E-3</v>
      </c>
      <c r="BB33" s="9" cm="1">
        <f t="array" ref="BB33">INDEX(AB33:AZ33,,ROWS($1:22))</f>
        <v>0.3915752184696894</v>
      </c>
    </row>
    <row r="34" spans="1:54">
      <c r="A34" s="7" t="s">
        <v>51</v>
      </c>
      <c r="AB34" s="13">
        <v>4.8080882228273773E-2</v>
      </c>
      <c r="AC34" s="13">
        <v>4.0135225584259339E-2</v>
      </c>
      <c r="AD34" s="13">
        <v>4.4761079800418158E-2</v>
      </c>
      <c r="AE34" s="13">
        <v>3.3448163089965156E-2</v>
      </c>
      <c r="AF34" s="13">
        <v>3.3566112898506688E-2</v>
      </c>
      <c r="AG34" s="13">
        <v>3.9214661647302695E-2</v>
      </c>
      <c r="AH34" s="13">
        <v>3.7185091794889311E-2</v>
      </c>
      <c r="AI34" s="13">
        <v>3.4588807431143877E-2</v>
      </c>
      <c r="AJ34" s="13">
        <v>5.3099439614293781E-2</v>
      </c>
      <c r="AK34" s="13">
        <v>5.2396042710217777E-2</v>
      </c>
      <c r="AL34" s="13">
        <v>4.1403033546529834E-2</v>
      </c>
      <c r="AM34" s="13">
        <v>3.0910853630490488E-2</v>
      </c>
      <c r="AN34" s="13">
        <v>4.0194200488530105E-2</v>
      </c>
      <c r="AO34" s="13">
        <v>4.5593333860519628E-2</v>
      </c>
      <c r="AP34" s="13">
        <v>4.1182953142307757E-2</v>
      </c>
      <c r="AQ34" s="13">
        <v>5.2536722091032981E-2</v>
      </c>
      <c r="AR34" s="13">
        <v>3.5493552155239534E-2</v>
      </c>
      <c r="AS34" s="13">
        <v>3.158200219064064E-2</v>
      </c>
      <c r="AT34" s="13">
        <v>3.3042249119482482E-2</v>
      </c>
      <c r="AU34" s="13">
        <v>4.3273801352129465E-2</v>
      </c>
      <c r="AV34" s="13">
        <v>2.8019694745391226E-2</v>
      </c>
      <c r="AW34" s="13">
        <v>3.320365957853573E-2</v>
      </c>
      <c r="AX34" s="13">
        <v>4.1260050712577073E-2</v>
      </c>
      <c r="AY34" s="13">
        <v>4.9681808537930812E-2</v>
      </c>
      <c r="AZ34" s="13">
        <v>3.6146578049391136E-2</v>
      </c>
      <c r="BB34" s="9" cm="1">
        <f t="array" ref="BB34">INDEX(AB34:AZ34,,ROWS($1:23))</f>
        <v>4.1260050712577073E-2</v>
      </c>
    </row>
    <row r="35" spans="1:54">
      <c r="A35" s="16"/>
      <c r="B35" s="17">
        <v>1</v>
      </c>
      <c r="C35" s="17">
        <v>1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17">
        <v>1</v>
      </c>
      <c r="T35" s="17">
        <v>1</v>
      </c>
      <c r="U35" s="17">
        <v>1</v>
      </c>
      <c r="V35" s="17">
        <v>1</v>
      </c>
      <c r="W35" s="17">
        <v>1</v>
      </c>
      <c r="X35" s="17">
        <v>1</v>
      </c>
      <c r="Y35" s="17">
        <v>1</v>
      </c>
      <c r="Z35" s="17">
        <v>1</v>
      </c>
      <c r="AB35" s="13">
        <v>0.10996656369896284</v>
      </c>
      <c r="AC35" s="13">
        <v>5.4850830548055646E-2</v>
      </c>
      <c r="AD35" s="13">
        <v>9.2497668435120917E-2</v>
      </c>
      <c r="AE35" s="13">
        <v>-1.9580572024649572E-3</v>
      </c>
      <c r="AF35" s="13">
        <v>-5.7725555328990846E-3</v>
      </c>
      <c r="AG35" s="13">
        <v>3.7810124415421059E-2</v>
      </c>
      <c r="AH35" s="13">
        <v>3.322880603385691E-2</v>
      </c>
      <c r="AI35" s="13">
        <v>1.632865283557744E-4</v>
      </c>
      <c r="AJ35" s="13">
        <v>9.5903579559563579E-2</v>
      </c>
      <c r="AK35" s="13">
        <v>0.14985928167116785</v>
      </c>
      <c r="AL35" s="13">
        <v>3.413499883799917E-2</v>
      </c>
      <c r="AM35" s="13">
        <v>-3.6930825873183165E-2</v>
      </c>
      <c r="AN35" s="13">
        <v>5.294358138283857E-2</v>
      </c>
      <c r="AO35" s="13">
        <v>9.2109222973470628E-2</v>
      </c>
      <c r="AP35" s="13">
        <v>4.9054361239813035E-2</v>
      </c>
      <c r="AQ35" s="13">
        <v>0.139068141248847</v>
      </c>
      <c r="AR35" s="13">
        <v>9.9136269200447852E-3</v>
      </c>
      <c r="AS35" s="13">
        <v>-2.430715809823665E-2</v>
      </c>
      <c r="AT35" s="13">
        <v>-2.8743208787777828E-3</v>
      </c>
      <c r="AU35" s="13">
        <v>4.6972761178549344E-2</v>
      </c>
      <c r="AV35" s="13">
        <v>-6.0460099552598963E-2</v>
      </c>
      <c r="AW35" s="13">
        <v>-5.6466484799595484E-2</v>
      </c>
      <c r="AX35" s="13">
        <v>4.9681808537930763E-2</v>
      </c>
      <c r="AY35" s="13">
        <v>0.12060826049610085</v>
      </c>
      <c r="AZ35" s="13">
        <v>2.0002598231656454E-2</v>
      </c>
      <c r="BB35" s="9" cm="1">
        <f t="array" ref="BB35">INDEX(AB35:AZ35,,ROWS($1:24))</f>
        <v>0.12060826049610085</v>
      </c>
    </row>
    <row r="36" spans="1:54">
      <c r="A36" s="16" t="s">
        <v>27</v>
      </c>
      <c r="B36" s="17">
        <v>7</v>
      </c>
      <c r="C36" s="17">
        <v>3</v>
      </c>
      <c r="D36" s="17">
        <v>3</v>
      </c>
      <c r="E36" s="17">
        <v>4</v>
      </c>
      <c r="F36" s="17">
        <v>6</v>
      </c>
      <c r="G36" s="17">
        <v>7</v>
      </c>
      <c r="H36" s="17">
        <v>2</v>
      </c>
      <c r="I36" s="17">
        <v>7</v>
      </c>
      <c r="J36" s="17">
        <v>30</v>
      </c>
      <c r="K36" s="17">
        <v>5</v>
      </c>
      <c r="L36" s="17">
        <v>16</v>
      </c>
      <c r="M36" s="17">
        <v>10</v>
      </c>
      <c r="N36" s="17">
        <v>4</v>
      </c>
      <c r="O36" s="17">
        <v>6</v>
      </c>
      <c r="P36" s="17">
        <v>9</v>
      </c>
      <c r="Q36" s="17">
        <v>10</v>
      </c>
      <c r="R36" s="17">
        <v>6</v>
      </c>
      <c r="S36" s="17">
        <v>7</v>
      </c>
      <c r="T36" s="17">
        <v>3</v>
      </c>
      <c r="U36" s="17">
        <v>17</v>
      </c>
      <c r="V36" s="17">
        <v>10</v>
      </c>
      <c r="W36" s="17">
        <v>26</v>
      </c>
      <c r="X36" s="17">
        <v>9</v>
      </c>
      <c r="Y36" s="17">
        <v>8</v>
      </c>
      <c r="Z36" s="17">
        <v>4</v>
      </c>
      <c r="AB36" s="13">
        <v>2.7463811644478107E-2</v>
      </c>
      <c r="AC36" s="13">
        <v>6.0940233485080493E-2</v>
      </c>
      <c r="AD36" s="13">
        <v>5.0045528917131515E-2</v>
      </c>
      <c r="AE36" s="13">
        <v>7.2998699089834224E-2</v>
      </c>
      <c r="AF36" s="13">
        <v>6.5339408642823851E-2</v>
      </c>
      <c r="AG36" s="13">
        <v>4.8345328733046977E-2</v>
      </c>
      <c r="AH36" s="13">
        <v>7.1579069063553796E-2</v>
      </c>
      <c r="AI36" s="13">
        <v>5.9240033300995962E-2</v>
      </c>
      <c r="AJ36" s="13">
        <v>-6.9243002945767518E-2</v>
      </c>
      <c r="AK36" s="13">
        <v>2.4682343547204048E-2</v>
      </c>
      <c r="AL36" s="13">
        <v>9.9745859179852236E-3</v>
      </c>
      <c r="AM36" s="13">
        <v>5.6830018103771203E-2</v>
      </c>
      <c r="AN36" s="13">
        <v>5.7110588261575307E-2</v>
      </c>
      <c r="AO36" s="13">
        <v>3.7013176766156508E-2</v>
      </c>
      <c r="AP36" s="13">
        <v>3.6328156458857008E-2</v>
      </c>
      <c r="AQ36" s="13">
        <v>5.8972742486097379E-3</v>
      </c>
      <c r="AR36" s="13">
        <v>6.0799948406178445E-2</v>
      </c>
      <c r="AS36" s="13">
        <v>6.6321591270162794E-2</v>
      </c>
      <c r="AT36" s="13">
        <v>7.764544715593559E-2</v>
      </c>
      <c r="AU36" s="13">
        <v>1.8778480720333529E-3</v>
      </c>
      <c r="AV36" s="13">
        <v>6.3639208458739313E-2</v>
      </c>
      <c r="AW36" s="13">
        <v>-7.6219276379636131E-3</v>
      </c>
      <c r="AX36" s="13">
        <v>3.6146578049391191E-2</v>
      </c>
      <c r="AY36" s="13">
        <v>2.0002598231656593E-2</v>
      </c>
      <c r="AZ36" s="13">
        <v>6.664345475853066E-2</v>
      </c>
      <c r="BB36" s="9" cm="1">
        <f t="array" ref="BB36">INDEX(AB36:AZ36,,ROWS($1:25))</f>
        <v>6.664345475853066E-2</v>
      </c>
    </row>
    <row r="37" spans="1:54">
      <c r="A37" s="16" t="s">
        <v>28</v>
      </c>
      <c r="B37" s="17">
        <v>560</v>
      </c>
      <c r="C37" s="17">
        <v>220</v>
      </c>
      <c r="D37" s="17">
        <v>340</v>
      </c>
      <c r="E37" s="17">
        <v>80</v>
      </c>
      <c r="F37" s="17">
        <v>150</v>
      </c>
      <c r="G37" s="17">
        <v>330</v>
      </c>
      <c r="H37" s="17">
        <v>110</v>
      </c>
      <c r="I37" s="17">
        <v>210</v>
      </c>
      <c r="J37" s="17">
        <v>1460</v>
      </c>
      <c r="K37" s="17">
        <v>605</v>
      </c>
      <c r="L37" s="17">
        <v>688</v>
      </c>
      <c r="M37" s="17">
        <v>215</v>
      </c>
      <c r="N37" s="17">
        <v>255</v>
      </c>
      <c r="O37" s="17">
        <v>462</v>
      </c>
      <c r="P37" s="17">
        <v>448</v>
      </c>
      <c r="Q37" s="17">
        <v>776</v>
      </c>
      <c r="R37" s="17">
        <v>200</v>
      </c>
      <c r="S37" s="17">
        <v>132</v>
      </c>
      <c r="T37" s="17">
        <v>36</v>
      </c>
      <c r="U37" s="17">
        <v>770</v>
      </c>
      <c r="V37" s="17">
        <v>140</v>
      </c>
      <c r="W37" s="17">
        <v>810</v>
      </c>
      <c r="X37" s="17">
        <v>450</v>
      </c>
      <c r="Y37" s="17">
        <v>635</v>
      </c>
      <c r="Z37" s="17">
        <v>150</v>
      </c>
    </row>
    <row r="38" spans="1:54">
      <c r="A38" s="16" t="s">
        <v>29</v>
      </c>
      <c r="B38" s="17">
        <v>16.68</v>
      </c>
      <c r="C38" s="17">
        <v>11.5</v>
      </c>
      <c r="D38" s="17">
        <v>12.03</v>
      </c>
      <c r="E38" s="17">
        <v>14.88</v>
      </c>
      <c r="F38" s="17">
        <v>13.75</v>
      </c>
      <c r="G38" s="17">
        <v>18.11</v>
      </c>
      <c r="H38" s="17">
        <v>8</v>
      </c>
      <c r="I38" s="17">
        <v>17.829999999999998</v>
      </c>
      <c r="J38" s="17">
        <v>79.239999999999995</v>
      </c>
      <c r="K38" s="17">
        <v>21.5</v>
      </c>
      <c r="L38" s="17">
        <v>40.33</v>
      </c>
      <c r="M38" s="17">
        <v>21</v>
      </c>
      <c r="N38" s="17">
        <v>13.5</v>
      </c>
      <c r="O38" s="17">
        <v>19.75</v>
      </c>
      <c r="P38" s="17">
        <v>24</v>
      </c>
      <c r="Q38" s="17">
        <v>29</v>
      </c>
      <c r="R38" s="17">
        <v>15.35</v>
      </c>
      <c r="S38" s="17">
        <v>19</v>
      </c>
      <c r="T38" s="17">
        <v>9.5</v>
      </c>
      <c r="U38" s="17">
        <v>35.1</v>
      </c>
      <c r="V38" s="17">
        <v>17.899999999999999</v>
      </c>
      <c r="W38" s="17">
        <v>52.32</v>
      </c>
      <c r="X38" s="17">
        <v>18.75</v>
      </c>
      <c r="Y38" s="17">
        <v>19.829999999999998</v>
      </c>
      <c r="Z38" s="17">
        <v>10.75</v>
      </c>
    </row>
    <row r="43" spans="1:54">
      <c r="T43" s="9" t="s">
        <v>52</v>
      </c>
      <c r="U43" t="s">
        <v>53</v>
      </c>
    </row>
    <row r="44" spans="1:54">
      <c r="T44" s="9" cm="1">
        <f t="array" ref="T44:T68">_xlfn._xlws.SORT(Z2:Z26)</f>
        <v>-1.9966765693099757</v>
      </c>
      <c r="U44">
        <f>(S2-(1/2))/25</f>
        <v>0.02</v>
      </c>
    </row>
    <row r="45" spans="1:54">
      <c r="T45" s="9">
        <v>-1.6956288107114923</v>
      </c>
      <c r="U45">
        <f>(S3-(1/2))/25</f>
        <v>0.06</v>
      </c>
    </row>
    <row r="46" spans="1:54">
      <c r="T46" s="9">
        <v>-1.5422151224430609</v>
      </c>
      <c r="U46">
        <f>(S4-(1/2))/25</f>
        <v>0.1</v>
      </c>
    </row>
    <row r="47" spans="1:54">
      <c r="T47" s="9">
        <v>-1.4896247320073235</v>
      </c>
      <c r="U47">
        <f>(S5-(1/2))/25</f>
        <v>0.14000000000000001</v>
      </c>
    </row>
    <row r="48" spans="1:54">
      <c r="T48" s="9">
        <v>-1.4824671796624773</v>
      </c>
      <c r="U48">
        <f>(S6-(1/2))/25</f>
        <v>0.18</v>
      </c>
    </row>
    <row r="49" spans="20:21">
      <c r="T49" s="9">
        <v>-0.87308697048768735</v>
      </c>
      <c r="U49">
        <f>(S7-(1/2))/25</f>
        <v>0.22</v>
      </c>
    </row>
    <row r="50" spans="20:21">
      <c r="T50" s="9">
        <v>-0.21782566174505757</v>
      </c>
      <c r="U50">
        <f>(S8-(1/2))/25</f>
        <v>0.26</v>
      </c>
    </row>
    <row r="51" spans="20:21">
      <c r="T51" s="9">
        <v>-0.18897451036222637</v>
      </c>
      <c r="U51">
        <f>(S9-(1/2))/25</f>
        <v>0.3</v>
      </c>
    </row>
    <row r="52" spans="20:21">
      <c r="T52" s="9">
        <v>-0.13856493373442641</v>
      </c>
      <c r="U52">
        <f>(S10-(1/2))/25</f>
        <v>0.34</v>
      </c>
    </row>
    <row r="53" spans="20:21">
      <c r="T53" s="9">
        <v>-8.8737276795994552E-2</v>
      </c>
      <c r="U53">
        <f>(S11-(1/2))/25</f>
        <v>0.38</v>
      </c>
    </row>
    <row r="54" spans="20:21">
      <c r="T54" s="9">
        <v>-6.5963316330712035E-2</v>
      </c>
      <c r="U54">
        <f>(S12-(1/2))/25</f>
        <v>0.42</v>
      </c>
    </row>
    <row r="55" spans="20:21">
      <c r="T55" s="9">
        <v>-1.5721773604231423E-2</v>
      </c>
      <c r="U55">
        <f>(S13-(1/2))/25</f>
        <v>0.46</v>
      </c>
    </row>
    <row r="56" spans="20:21">
      <c r="T56" s="9">
        <v>0.13492399599841801</v>
      </c>
      <c r="U56">
        <f>(S14-(1/2))/25</f>
        <v>0.5</v>
      </c>
    </row>
    <row r="57" spans="20:21">
      <c r="T57" s="9">
        <v>0.20566324273110193</v>
      </c>
      <c r="U57">
        <f>(S15-(1/2))/25</f>
        <v>0.54</v>
      </c>
    </row>
    <row r="58" spans="20:21">
      <c r="T58" s="9">
        <v>0.26464768654140575</v>
      </c>
      <c r="U58">
        <f>(S16-(1/2))/25</f>
        <v>0.57999999999999996</v>
      </c>
    </row>
    <row r="59" spans="20:21">
      <c r="T59" s="9">
        <v>0.31846923993296428</v>
      </c>
      <c r="U59">
        <f>(S17-(1/2))/25</f>
        <v>0.62</v>
      </c>
    </row>
    <row r="60" spans="20:21">
      <c r="T60" s="9">
        <v>0.33417724723107906</v>
      </c>
      <c r="U60">
        <f>(S18-(1/2))/25</f>
        <v>0.66</v>
      </c>
    </row>
    <row r="61" spans="20:21">
      <c r="T61" s="9">
        <v>0.35753764025143175</v>
      </c>
      <c r="U61">
        <f>(S19-(1/2))/25</f>
        <v>0.7</v>
      </c>
    </row>
    <row r="62" spans="20:21">
      <c r="T62" s="9">
        <v>0.35938982537887643</v>
      </c>
      <c r="U62">
        <f>(S20-(1/2))/25</f>
        <v>0.74</v>
      </c>
    </row>
    <row r="63" spans="20:21">
      <c r="T63" s="9">
        <v>0.56981420275894101</v>
      </c>
      <c r="U63">
        <f>(S21-(1/2))/25</f>
        <v>0.78</v>
      </c>
    </row>
    <row r="64" spans="20:21">
      <c r="T64" s="9">
        <v>0.70993905990569517</v>
      </c>
      <c r="U64">
        <f>(S22-(1/2))/25</f>
        <v>0.82</v>
      </c>
    </row>
    <row r="65" spans="20:21">
      <c r="T65" s="9">
        <v>0.80677584437052985</v>
      </c>
      <c r="U65">
        <f>(S23-(1/2))/25</f>
        <v>0.86</v>
      </c>
    </row>
    <row r="66" spans="20:21">
      <c r="T66" s="9">
        <v>1.1193306508233534</v>
      </c>
      <c r="U66">
        <f>(S24-(1/2))/25</f>
        <v>0.9</v>
      </c>
    </row>
    <row r="67" spans="20:21">
      <c r="T67" s="9">
        <v>1.6391649085092586</v>
      </c>
      <c r="U67">
        <f>(S25-(1/2))/25</f>
        <v>0.94</v>
      </c>
    </row>
    <row r="68" spans="20:21">
      <c r="T68" s="9">
        <v>4.3107801187596158</v>
      </c>
      <c r="U68">
        <f>(S26-(1/2))/25</f>
        <v>0.98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2024-04-02T08:13:06Z</dcterms:created>
  <dcterms:modified xsi:type="dcterms:W3CDTF">2024-04-02T10:17:56Z</dcterms:modified>
  <cp:category/>
  <cp:contentStatus/>
</cp:coreProperties>
</file>