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ropbox\Licenciatura_original\2017_2018\1º Semestre\R1 - Redes_1\PROJETO\"/>
    </mc:Choice>
  </mc:AlternateContent>
  <bookViews>
    <workbookView xWindow="0" yWindow="0" windowWidth="21570" windowHeight="7965" tabRatio="848" activeTab="3" xr2:uid="{0A23DE0D-FC1D-4597-B9B6-505F942E6819}"/>
  </bookViews>
  <sheets>
    <sheet name="Edificios" sheetId="1" r:id="rId1"/>
    <sheet name="tomadas sede" sheetId="5" r:id="rId2"/>
    <sheet name="tomadas ed1" sheetId="6" r:id="rId3"/>
    <sheet name="tomadas" sheetId="3" r:id="rId4"/>
    <sheet name="Calhas" sheetId="7" r:id="rId5"/>
    <sheet name="resumo calhas" sheetId="2" r:id="rId6"/>
    <sheet name="Orçamento " sheetId="4" r:id="rId7"/>
  </sheets>
  <definedNames>
    <definedName name="OLE_LINK1" localSheetId="6">'Orçamento '!$A$62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F16" i="3"/>
  <c r="H16" i="3"/>
  <c r="J16" i="3"/>
  <c r="L16" i="3"/>
  <c r="B16" i="3"/>
  <c r="I31" i="5"/>
  <c r="G31" i="5"/>
  <c r="B33" i="5"/>
  <c r="O17" i="5"/>
  <c r="M17" i="5"/>
  <c r="K17" i="5"/>
  <c r="I17" i="5"/>
  <c r="H8" i="1"/>
  <c r="H9" i="1"/>
  <c r="D35" i="1"/>
  <c r="E35" i="1"/>
  <c r="G35" i="1"/>
  <c r="H35" i="1"/>
  <c r="I35" i="1"/>
  <c r="J35" i="1"/>
  <c r="D22" i="1"/>
  <c r="E22" i="1"/>
  <c r="F22" i="1"/>
  <c r="K16" i="1"/>
  <c r="K12" i="1"/>
  <c r="K7" i="1"/>
  <c r="K3" i="1"/>
  <c r="J60" i="7" l="1"/>
  <c r="J59" i="7"/>
  <c r="J58" i="7"/>
  <c r="J57" i="7"/>
  <c r="J56" i="7"/>
  <c r="J55" i="7"/>
  <c r="J54" i="7"/>
  <c r="J48" i="7"/>
  <c r="J47" i="7"/>
  <c r="H17" i="1" s="1"/>
  <c r="J46" i="7"/>
  <c r="H16" i="1" s="1"/>
  <c r="J44" i="7"/>
  <c r="J43" i="7"/>
  <c r="H12" i="1" s="1"/>
  <c r="H22" i="1" s="1"/>
  <c r="J42" i="7"/>
  <c r="J41" i="7"/>
  <c r="J40" i="7"/>
  <c r="J39" i="7"/>
  <c r="J38" i="7"/>
  <c r="J37" i="7"/>
  <c r="J36" i="7"/>
  <c r="J35" i="7"/>
  <c r="J34" i="7"/>
  <c r="J24" i="7"/>
  <c r="J26" i="7"/>
  <c r="J27" i="7"/>
  <c r="J28" i="7"/>
  <c r="J29" i="7"/>
  <c r="J23" i="7"/>
  <c r="J5" i="7"/>
  <c r="G4" i="1" s="1"/>
  <c r="J6" i="7"/>
  <c r="G6" i="1" s="1"/>
  <c r="J7" i="7"/>
  <c r="G9" i="1" s="1"/>
  <c r="J8" i="7"/>
  <c r="G8" i="1" s="1"/>
  <c r="J9" i="7"/>
  <c r="G10" i="1" s="1"/>
  <c r="J10" i="7"/>
  <c r="G7" i="1" s="1"/>
  <c r="J11" i="7"/>
  <c r="G11" i="1" s="1"/>
  <c r="J12" i="7"/>
  <c r="G12" i="1" s="1"/>
  <c r="J14" i="7"/>
  <c r="G15" i="1" s="1"/>
  <c r="J15" i="7"/>
  <c r="J16" i="7"/>
  <c r="G17" i="1" s="1"/>
  <c r="J17" i="7"/>
  <c r="G21" i="1" s="1"/>
  <c r="J3" i="7"/>
  <c r="G3" i="1" s="1"/>
  <c r="E25" i="7"/>
  <c r="J25" i="7" s="1"/>
  <c r="F13" i="5"/>
  <c r="D13" i="5"/>
  <c r="B13" i="5"/>
  <c r="D19" i="6"/>
  <c r="B19" i="6"/>
  <c r="K18" i="6"/>
  <c r="I18" i="6"/>
  <c r="G18" i="6"/>
  <c r="K27" i="1"/>
  <c r="K31" i="1"/>
  <c r="F35" i="1"/>
  <c r="J22" i="1"/>
  <c r="I22" i="1"/>
  <c r="D64" i="4"/>
  <c r="D65" i="4"/>
  <c r="D66" i="4"/>
  <c r="D67" i="4"/>
  <c r="D68" i="4"/>
  <c r="D69" i="4"/>
  <c r="D70" i="4"/>
  <c r="D71" i="4"/>
  <c r="D72" i="4"/>
  <c r="D63" i="4"/>
  <c r="D43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44" i="4"/>
  <c r="D40" i="4"/>
  <c r="D41" i="4"/>
  <c r="D42" i="4"/>
  <c r="D39" i="4"/>
  <c r="D69" i="3"/>
  <c r="F69" i="3"/>
  <c r="H69" i="3"/>
  <c r="J69" i="3"/>
  <c r="B69" i="3"/>
  <c r="F47" i="3"/>
  <c r="H47" i="3"/>
  <c r="D47" i="3"/>
  <c r="B47" i="3"/>
  <c r="J20" i="7" l="1"/>
  <c r="G16" i="1"/>
  <c r="G22" i="1" s="1"/>
  <c r="J61" i="7"/>
  <c r="J51" i="7"/>
  <c r="J30" i="7"/>
  <c r="K22" i="1"/>
  <c r="K35" i="1"/>
  <c r="D73" i="4"/>
  <c r="D59" i="4"/>
</calcChain>
</file>

<file path=xl/sharedStrings.xml><?xml version="1.0" encoding="utf-8"?>
<sst xmlns="http://schemas.openxmlformats.org/spreadsheetml/2006/main" count="582" uniqueCount="264">
  <si>
    <t>Total</t>
  </si>
  <si>
    <t>Componente</t>
  </si>
  <si>
    <t>Fabricante</t>
  </si>
  <si>
    <t>Quantidade</t>
  </si>
  <si>
    <t>Switch Cisco Catalyst 3750G-48TS SMI -  48 portas</t>
  </si>
  <si>
    <t>Cisco</t>
  </si>
  <si>
    <t>Switch Cisco Catalyst 3750G-24TS - 24 portas</t>
  </si>
  <si>
    <t>Cisco 837 ADSL Broadband Router - router (ligação adsl, internet)</t>
  </si>
  <si>
    <t>Firewall- Cisco ASA 5520 Firewall Edition - security appliance</t>
  </si>
  <si>
    <t>Cisco 2851 V3PN Bundle – Router (backbone)</t>
  </si>
  <si>
    <t>Cisco 2851 V3PN Bundle – Router (backbone Edifico Sede)</t>
  </si>
  <si>
    <t>Cisco 2851 V3PN Bundle – Router (backbone edf.1)</t>
  </si>
  <si>
    <t>UPS HP R5500 XR UPS HP R5500 XR (rack office Sede, bastidor r/c Sede, bastidor piso 1, bastidor piso 2, bastidor cave ed.1, bastidor r/c edf.1, bastidor cave ed.2, bastidor r/c ed.2)</t>
  </si>
  <si>
    <t>Hp</t>
  </si>
  <si>
    <t>Alicate semi-profissional modular   RJ45/RJ11</t>
  </si>
  <si>
    <t>Wireless AIR-LAP1242AG-E-K9 - Cisco Aironet 1242AG - radio access point</t>
  </si>
  <si>
    <t>NULL</t>
  </si>
  <si>
    <t>Edificio</t>
  </si>
  <si>
    <t>Piso</t>
  </si>
  <si>
    <t>Sala/departamento</t>
  </si>
  <si>
    <t>Número de Utilizadores</t>
  </si>
  <si>
    <t>Área (m2)</t>
  </si>
  <si>
    <t>Número tomadas</t>
  </si>
  <si>
    <t>Calha Parede (m)</t>
  </si>
  <si>
    <t>Calha chão (m)</t>
  </si>
  <si>
    <t>Calha metálica (m)</t>
  </si>
  <si>
    <t>Tubo VD</t>
  </si>
  <si>
    <t>(m)</t>
  </si>
  <si>
    <t>Total tomadas por Piso</t>
  </si>
  <si>
    <t>Sede</t>
  </si>
  <si>
    <t>Cave</t>
  </si>
  <si>
    <t>Informática</t>
  </si>
  <si>
    <t>Recursos Humanos</t>
  </si>
  <si>
    <t>Office</t>
  </si>
  <si>
    <t>r/c</t>
  </si>
  <si>
    <t>Recepção</t>
  </si>
  <si>
    <t>Sector Financeiro</t>
  </si>
  <si>
    <t>Sector de Vendas</t>
  </si>
  <si>
    <t>Sector de Marketing</t>
  </si>
  <si>
    <t>Piso 1</t>
  </si>
  <si>
    <t>Gabinete Projectos</t>
  </si>
  <si>
    <t>Piso 2</t>
  </si>
  <si>
    <t>Relações Exteriores</t>
  </si>
  <si>
    <t>Direcção</t>
  </si>
  <si>
    <t xml:space="preserve"> Calha Parede (m)</t>
  </si>
  <si>
    <t xml:space="preserve"> Calha chão (m)</t>
  </si>
  <si>
    <t xml:space="preserve"> Calha metálica (m)</t>
  </si>
  <si>
    <t xml:space="preserve"> Tubo VD (m)</t>
  </si>
  <si>
    <t>Edifício 1</t>
  </si>
  <si>
    <t>Gabinete Projectos (Eng. Electrotécnicos  e Eng. Civis)</t>
  </si>
  <si>
    <t>Calha Parede</t>
  </si>
  <si>
    <r>
      <t xml:space="preserve"> </t>
    </r>
    <r>
      <rPr>
        <b/>
        <sz val="10"/>
        <color rgb="FF000000"/>
        <rFont val="Calibri"/>
        <family val="2"/>
      </rPr>
      <t>mais 5% (margem erros, cortes etc.)</t>
    </r>
  </si>
  <si>
    <t>14.81</t>
  </si>
  <si>
    <t>Recursos Humanos e reunião</t>
  </si>
  <si>
    <t>Tomada</t>
  </si>
  <si>
    <t>Distância(m)</t>
  </si>
  <si>
    <t>31-32</t>
  </si>
  <si>
    <t>65-66</t>
  </si>
  <si>
    <t>87-88</t>
  </si>
  <si>
    <t>111-112</t>
  </si>
  <si>
    <t>33-34</t>
  </si>
  <si>
    <t>67-68</t>
  </si>
  <si>
    <t>89-90</t>
  </si>
  <si>
    <t>113-114</t>
  </si>
  <si>
    <t>35-36</t>
  </si>
  <si>
    <t>69-70</t>
  </si>
  <si>
    <t>91-92</t>
  </si>
  <si>
    <t>115-116</t>
  </si>
  <si>
    <t>37-38</t>
  </si>
  <si>
    <t>71-72</t>
  </si>
  <si>
    <t>93-94</t>
  </si>
  <si>
    <t>117-118</t>
  </si>
  <si>
    <t>39-40</t>
  </si>
  <si>
    <t>73-74</t>
  </si>
  <si>
    <t>95-96</t>
  </si>
  <si>
    <t>119-120</t>
  </si>
  <si>
    <t>41-42</t>
  </si>
  <si>
    <t>75-76</t>
  </si>
  <si>
    <t>97-98</t>
  </si>
  <si>
    <t>121-122</t>
  </si>
  <si>
    <t>13-14</t>
  </si>
  <si>
    <t>43-44</t>
  </si>
  <si>
    <t>77-78</t>
  </si>
  <si>
    <t>99-100</t>
  </si>
  <si>
    <t>15-16</t>
  </si>
  <si>
    <t>45-46</t>
  </si>
  <si>
    <t>79-80</t>
  </si>
  <si>
    <t>101-102</t>
  </si>
  <si>
    <t>17-18</t>
  </si>
  <si>
    <t>47-48</t>
  </si>
  <si>
    <t>81-82</t>
  </si>
  <si>
    <t>103-104</t>
  </si>
  <si>
    <t>19-20</t>
  </si>
  <si>
    <t>49-50</t>
  </si>
  <si>
    <t>83-84</t>
  </si>
  <si>
    <t>105-106</t>
  </si>
  <si>
    <t>21-22</t>
  </si>
  <si>
    <t>51-52</t>
  </si>
  <si>
    <t>85-86</t>
  </si>
  <si>
    <t>107-108</t>
  </si>
  <si>
    <t>23-24</t>
  </si>
  <si>
    <t>53-54</t>
  </si>
  <si>
    <t>109-110</t>
  </si>
  <si>
    <t>25-26</t>
  </si>
  <si>
    <t>55-56</t>
  </si>
  <si>
    <t>27-28</t>
  </si>
  <si>
    <t>57-58</t>
  </si>
  <si>
    <t>29-30</t>
  </si>
  <si>
    <t>59-60</t>
  </si>
  <si>
    <t>61-62</t>
  </si>
  <si>
    <t>63-64</t>
  </si>
  <si>
    <t>sede</t>
  </si>
  <si>
    <t>Gabinete de Projetos e Escritorio</t>
  </si>
  <si>
    <t>Relações Exteriores e Escritorio</t>
  </si>
  <si>
    <t>123-124</t>
  </si>
  <si>
    <t>125-126</t>
  </si>
  <si>
    <t>127-128</t>
  </si>
  <si>
    <t>129-130</t>
  </si>
  <si>
    <t>131-132</t>
  </si>
  <si>
    <t>133-134</t>
  </si>
  <si>
    <t>135-136</t>
  </si>
  <si>
    <t>137-138</t>
  </si>
  <si>
    <t>139-140</t>
  </si>
  <si>
    <t>141-142</t>
  </si>
  <si>
    <t>143-144</t>
  </si>
  <si>
    <t>145-146</t>
  </si>
  <si>
    <t>Edificio 1</t>
  </si>
  <si>
    <t>Gabinete de Projectos (Civil)</t>
  </si>
  <si>
    <t>Gabinete de Projetos (Electro)</t>
  </si>
  <si>
    <t xml:space="preserve"> Cabo(m)</t>
  </si>
  <si>
    <t>217-218</t>
  </si>
  <si>
    <t>237-238</t>
  </si>
  <si>
    <t>265-266</t>
  </si>
  <si>
    <t>287-288</t>
  </si>
  <si>
    <t>293-294</t>
  </si>
  <si>
    <t>219-220</t>
  </si>
  <si>
    <t>239-240</t>
  </si>
  <si>
    <t>267-268</t>
  </si>
  <si>
    <t>289-290</t>
  </si>
  <si>
    <t>295-296</t>
  </si>
  <si>
    <t>221-222</t>
  </si>
  <si>
    <t>241-242</t>
  </si>
  <si>
    <t>269-270</t>
  </si>
  <si>
    <t>291-292</t>
  </si>
  <si>
    <t>297-298</t>
  </si>
  <si>
    <t>223-224</t>
  </si>
  <si>
    <t>243-244</t>
  </si>
  <si>
    <t>271-272</t>
  </si>
  <si>
    <t>299-300</t>
  </si>
  <si>
    <t>225-226</t>
  </si>
  <si>
    <t>245-246</t>
  </si>
  <si>
    <t>273-274</t>
  </si>
  <si>
    <t>301-302</t>
  </si>
  <si>
    <t>227-228</t>
  </si>
  <si>
    <t>247-248</t>
  </si>
  <si>
    <t>275-276</t>
  </si>
  <si>
    <t>303-304</t>
  </si>
  <si>
    <t>229-230</t>
  </si>
  <si>
    <t>249-250</t>
  </si>
  <si>
    <t>277-278</t>
  </si>
  <si>
    <t>305-306</t>
  </si>
  <si>
    <t>231-232</t>
  </si>
  <si>
    <t>251-252</t>
  </si>
  <si>
    <t>279-280</t>
  </si>
  <si>
    <t>307-308</t>
  </si>
  <si>
    <t>233-234</t>
  </si>
  <si>
    <t>253-254</t>
  </si>
  <si>
    <t>281-282</t>
  </si>
  <si>
    <t>309-310</t>
  </si>
  <si>
    <t>235-236</t>
  </si>
  <si>
    <t>255-256</t>
  </si>
  <si>
    <t>283-284</t>
  </si>
  <si>
    <t>311-312</t>
  </si>
  <si>
    <t>257-258</t>
  </si>
  <si>
    <t>285-286</t>
  </si>
  <si>
    <t>259-260</t>
  </si>
  <si>
    <t>261-262</t>
  </si>
  <si>
    <t>263-264</t>
  </si>
  <si>
    <t>Alicate semiprofissional modular   RJ45/RJ11</t>
  </si>
  <si>
    <t>Cabo Fibra Ótica c/armadura Metálica, Unitubo-Exterior-OS1 / 4 Fibras</t>
  </si>
  <si>
    <t>Ersys</t>
  </si>
  <si>
    <t>NetWorking</t>
  </si>
  <si>
    <t>1500 m</t>
  </si>
  <si>
    <t>Cabo categoria 6, cabo 23 AWG F/FTP 4 Pares com bainha</t>
  </si>
  <si>
    <t>Brand-Rex</t>
  </si>
  <si>
    <t>173,46 m</t>
  </si>
  <si>
    <t>Tomada embutir Rutenbeck, STP, CAT.6, c/ 2xRJ-45, Horiz., s/ moldura - RAL9010 - Branco</t>
  </si>
  <si>
    <t>IC NetWork</t>
  </si>
  <si>
    <t>203 un</t>
  </si>
  <si>
    <t>Caixa de superfície para tomadas de superfície - RAL 9010 - Branco I-UAD</t>
  </si>
  <si>
    <t>cabo de rede UTP, Cat 6, de 305m instalação, bobine, Cinza</t>
  </si>
  <si>
    <t>(1090 m) 4 bobines</t>
  </si>
  <si>
    <t>Painel para bastidor 19" com 24 portas RJ45, UTP, CAT.6</t>
  </si>
  <si>
    <t>Painel para bastidor 19" com 48 portas RJ45, UTP, CAT.6</t>
  </si>
  <si>
    <t>PATCH-PANEL-12-FIBRE-ST</t>
  </si>
  <si>
    <t>PROLABS</t>
  </si>
  <si>
    <t>PATCH-PANEL-48-CAT6</t>
  </si>
  <si>
    <t>PATCH-PANEL-24-PATCH-US-CAT6</t>
  </si>
  <si>
    <t>USystems USpace 6210 Floor Standing Cabinet with Steel Door - rack - 24U</t>
  </si>
  <si>
    <t>USystems</t>
  </si>
  <si>
    <r>
      <t xml:space="preserve">TUBO VD </t>
    </r>
    <r>
      <rPr>
        <sz val="9"/>
        <color rgb="FF000000"/>
        <rFont val="Arial"/>
        <family val="2"/>
      </rPr>
      <t>40 mm </t>
    </r>
  </si>
  <si>
    <t>Leite e Mesquita Lda</t>
  </si>
  <si>
    <t>7,8m</t>
  </si>
  <si>
    <r>
      <t xml:space="preserve">TUBO VD </t>
    </r>
    <r>
      <rPr>
        <sz val="9"/>
        <color rgb="FF000000"/>
        <rFont val="Arial"/>
        <family val="2"/>
      </rPr>
      <t>16 mm </t>
    </r>
  </si>
  <si>
    <t>10m</t>
  </si>
  <si>
    <t xml:space="preserve">  Chicotes de S/UTP 1,5m</t>
  </si>
  <si>
    <t>Chicotes de Fibra Óptica 1,5m</t>
  </si>
  <si>
    <r>
      <t xml:space="preserve">Calha Técnica para instalação Parede </t>
    </r>
    <r>
      <rPr>
        <sz val="9"/>
        <color rgb="FF292526"/>
        <rFont val="Arial"/>
        <family val="2"/>
      </rPr>
      <t>110x40 fornecidas em comprimento de 2 metros com tampa incluída</t>
    </r>
  </si>
  <si>
    <t>790 m</t>
  </si>
  <si>
    <t>Ângulos internos para calha Parede 110 x 40 Em. Uni 2 unid</t>
  </si>
  <si>
    <t>OBO bettermann</t>
  </si>
  <si>
    <t>Ângulo externo para calha e parede 110 x 40 Em. Uni 2 unid</t>
  </si>
  <si>
    <r>
      <t xml:space="preserve">Calha de chão 190 x 28 </t>
    </r>
    <r>
      <rPr>
        <sz val="9"/>
        <color rgb="FF292526"/>
        <rFont val="Arial"/>
        <family val="2"/>
      </rPr>
      <t>fornecidas em comprimento de 3 mts</t>
    </r>
  </si>
  <si>
    <t>119 m</t>
  </si>
  <si>
    <r>
      <t xml:space="preserve">Esteira Metálica </t>
    </r>
    <r>
      <rPr>
        <sz val="9"/>
        <color rgb="FF292526"/>
        <rFont val="Arial"/>
        <family val="2"/>
      </rPr>
      <t>35 x 100 fornecidas em comprimento de 3 mts</t>
    </r>
  </si>
  <si>
    <t>32,13 m</t>
  </si>
  <si>
    <t>Quant</t>
  </si>
  <si>
    <t>Custo Unid. €</t>
  </si>
  <si>
    <t>Custo Total €</t>
  </si>
  <si>
    <t xml:space="preserve">Cabo categoria 6, cabo 23 AWG F/FTP 4 Pares com bainha </t>
  </si>
  <si>
    <t xml:space="preserve">Caixa de superfície para tomadas de superfície - RAL 9010 - Branco </t>
  </si>
  <si>
    <t>4 bobines</t>
  </si>
  <si>
    <t xml:space="preserve">PATCH-PANEL-12-FIBRE-ST </t>
  </si>
  <si>
    <t xml:space="preserve">PATCH-PANEL-48-CAT6 </t>
  </si>
  <si>
    <t xml:space="preserve">PATCH-PANEL-24-PATCH-US-CAT6 </t>
  </si>
  <si>
    <t>TUBO VD 40 mm </t>
  </si>
  <si>
    <t>TUBO VD 16 mm </t>
  </si>
  <si>
    <t>Chicotes de S/UTP 1,5m</t>
  </si>
  <si>
    <r>
      <t xml:space="preserve">Calha Técnica para instalação Parede </t>
    </r>
    <r>
      <rPr>
        <sz val="9"/>
        <color rgb="FF292526"/>
        <rFont val="Arial"/>
        <family val="2"/>
      </rPr>
      <t>110 x 40 fornecidas em comprimento de 2 metros com tampa incluída</t>
    </r>
  </si>
  <si>
    <r>
      <t xml:space="preserve">Calha de chão 190 x 28 </t>
    </r>
    <r>
      <rPr>
        <sz val="9"/>
        <color rgb="FF292526"/>
        <rFont val="Arial"/>
        <family val="2"/>
      </rPr>
      <t>Fornecidas em comprimento de 3 metros</t>
    </r>
  </si>
  <si>
    <t xml:space="preserve">Total </t>
  </si>
  <si>
    <t>Quant (m)</t>
  </si>
  <si>
    <t>UPS HP R5500 XR UPS HP R5500 XR (rack office Sede, bastidor r/c Sede, bastidor piso 1, bastidor piso 2, bastidor cave ed.1)</t>
  </si>
  <si>
    <t>total</t>
  </si>
  <si>
    <t>Rés-do-chão</t>
  </si>
  <si>
    <t>Sector Marketing</t>
  </si>
  <si>
    <t>Sector Vendas</t>
  </si>
  <si>
    <t>Gabinete de Projectos 1</t>
  </si>
  <si>
    <t>Gabinete de Projectos 2</t>
  </si>
  <si>
    <t>Distância</t>
  </si>
  <si>
    <t>SERVIDOR</t>
  </si>
  <si>
    <t>AP</t>
  </si>
  <si>
    <t>Totais</t>
  </si>
  <si>
    <t>Recurso Humanos</t>
  </si>
  <si>
    <t>1-2</t>
  </si>
  <si>
    <t>3-4</t>
  </si>
  <si>
    <t>5-6</t>
  </si>
  <si>
    <t>7-8</t>
  </si>
  <si>
    <t>9-10</t>
  </si>
  <si>
    <t>11-12</t>
  </si>
  <si>
    <t>Serv. Ficheiros</t>
  </si>
  <si>
    <t>Trans|Sinal</t>
  </si>
  <si>
    <t>1º andar</t>
  </si>
  <si>
    <t>2º andar</t>
  </si>
  <si>
    <t>Relações Externas</t>
  </si>
  <si>
    <t>RC</t>
  </si>
  <si>
    <t>Seror Financeiro</t>
  </si>
  <si>
    <t>Gabinete de Projectos</t>
  </si>
  <si>
    <t>ED1</t>
  </si>
  <si>
    <t>Gabinete de Projectos Sala 1</t>
  </si>
  <si>
    <t>Gabinete de Projectos Sala 2</t>
  </si>
  <si>
    <t>Calha chão</t>
  </si>
  <si>
    <t>Sala Informatica</t>
  </si>
  <si>
    <t>cabo de rede UTP, Categoria 6, instalação, bobine de 305m, Cinza (122,71 euros uni)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</si>
</sst>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rgb="FF292526"/>
      <name val="Arial"/>
      <family val="2"/>
    </font>
    <font>
      <b/>
      <i/>
      <sz val="10"/>
      <color theme="1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5D9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08">
    <xf numFmtId="0" fontId="0" fillId="0" borderId="0" xfId="0"/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/>
    <xf numFmtId="0" fontId="8" fillId="8" borderId="1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0" fillId="0" borderId="0" xfId="0" applyAlignment="1">
      <alignment wrapText="1"/>
    </xf>
    <xf numFmtId="0" fontId="10" fillId="10" borderId="14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vertical="center" wrapText="1"/>
    </xf>
    <xf numFmtId="0" fontId="14" fillId="8" borderId="10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10" borderId="17" xfId="0" applyFont="1" applyFill="1" applyBorder="1" applyAlignment="1">
      <alignment vertical="center" wrapText="1"/>
    </xf>
    <xf numFmtId="0" fontId="10" fillId="10" borderId="10" xfId="0" applyFont="1" applyFill="1" applyBorder="1" applyAlignment="1">
      <alignment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vertical="center" wrapText="1"/>
    </xf>
    <xf numFmtId="0" fontId="10" fillId="11" borderId="14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vertical="center" wrapText="1"/>
    </xf>
    <xf numFmtId="0" fontId="6" fillId="12" borderId="14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9" borderId="6" xfId="0" applyFont="1" applyFill="1" applyBorder="1" applyAlignment="1">
      <alignment horizontal="justify" vertical="center"/>
    </xf>
    <xf numFmtId="0" fontId="6" fillId="0" borderId="6" xfId="0" applyFont="1" applyBorder="1" applyAlignment="1">
      <alignment horizontal="justify" vertical="center"/>
    </xf>
    <xf numFmtId="0" fontId="6" fillId="9" borderId="7" xfId="0" applyFont="1" applyFill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9" borderId="5" xfId="0" applyFont="1" applyFill="1" applyBorder="1" applyAlignment="1">
      <alignment horizontal="justify" vertical="center"/>
    </xf>
    <xf numFmtId="0" fontId="6" fillId="6" borderId="18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27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9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13" borderId="11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3" fontId="15" fillId="9" borderId="6" xfId="0" applyNumberFormat="1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14" borderId="10" xfId="0" applyFont="1" applyFill="1" applyBorder="1" applyAlignment="1">
      <alignment horizontal="center" vertical="center"/>
    </xf>
    <xf numFmtId="0" fontId="15" fillId="14" borderId="6" xfId="0" applyNumberFormat="1" applyFont="1" applyFill="1" applyBorder="1" applyAlignment="1">
      <alignment horizontal="center" vertical="center"/>
    </xf>
    <xf numFmtId="3" fontId="13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3" fontId="8" fillId="12" borderId="6" xfId="0" applyNumberFormat="1" applyFont="1" applyFill="1" applyBorder="1" applyAlignment="1">
      <alignment horizontal="center" vertical="center"/>
    </xf>
    <xf numFmtId="4" fontId="8" fillId="12" borderId="6" xfId="0" applyNumberFormat="1" applyFont="1" applyFill="1" applyBorder="1" applyAlignment="1">
      <alignment horizontal="center" vertical="center"/>
    </xf>
    <xf numFmtId="4" fontId="8" fillId="12" borderId="10" xfId="0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 wrapText="1"/>
    </xf>
    <xf numFmtId="0" fontId="15" fillId="12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5" fillId="12" borderId="6" xfId="0" applyFont="1" applyFill="1" applyBorder="1"/>
    <xf numFmtId="0" fontId="15" fillId="12" borderId="9" xfId="0" applyFont="1" applyFill="1" applyBorder="1" applyAlignment="1">
      <alignment horizontal="center" vertical="center"/>
    </xf>
    <xf numFmtId="0" fontId="15" fillId="12" borderId="14" xfId="0" applyFont="1" applyFill="1" applyBorder="1" applyAlignment="1">
      <alignment horizontal="center" vertical="center"/>
    </xf>
    <xf numFmtId="0" fontId="15" fillId="12" borderId="26" xfId="0" applyFont="1" applyFill="1" applyBorder="1" applyAlignment="1">
      <alignment horizontal="center" vertical="center"/>
    </xf>
    <xf numFmtId="0" fontId="15" fillId="12" borderId="23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5" fillId="0" borderId="19" xfId="0" applyFont="1" applyBorder="1" applyAlignment="1"/>
    <xf numFmtId="0" fontId="5" fillId="0" borderId="0" xfId="0" applyFont="1" applyAlignment="1"/>
    <xf numFmtId="0" fontId="14" fillId="11" borderId="1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10" fillId="10" borderId="16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 wrapText="1"/>
    </xf>
    <xf numFmtId="49" fontId="0" fillId="0" borderId="0" xfId="0" applyNumberFormat="1" applyAlignme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/>
    <xf numFmtId="49" fontId="0" fillId="0" borderId="34" xfId="0" applyNumberFormat="1" applyBorder="1"/>
    <xf numFmtId="0" fontId="0" fillId="0" borderId="35" xfId="0" applyBorder="1"/>
    <xf numFmtId="49" fontId="0" fillId="0" borderId="35" xfId="0" applyNumberFormat="1" applyBorder="1"/>
    <xf numFmtId="0" fontId="0" fillId="0" borderId="36" xfId="0" applyBorder="1"/>
    <xf numFmtId="49" fontId="0" fillId="0" borderId="0" xfId="0" applyNumberFormat="1"/>
    <xf numFmtId="0" fontId="0" fillId="0" borderId="34" xfId="0" applyBorder="1"/>
    <xf numFmtId="0" fontId="3" fillId="4" borderId="35" xfId="3" applyBorder="1"/>
    <xf numFmtId="49" fontId="4" fillId="5" borderId="34" xfId="4" applyNumberFormat="1" applyBorder="1"/>
    <xf numFmtId="49" fontId="0" fillId="0" borderId="37" xfId="0" applyNumberFormat="1" applyBorder="1"/>
    <xf numFmtId="0" fontId="0" fillId="0" borderId="38" xfId="0" applyBorder="1"/>
    <xf numFmtId="0" fontId="0" fillId="0" borderId="39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8" fillId="15" borderId="10" xfId="0" applyFont="1" applyFill="1" applyBorder="1" applyAlignment="1">
      <alignment horizontal="center" vertical="center"/>
    </xf>
    <xf numFmtId="49" fontId="2" fillId="15" borderId="35" xfId="2" applyNumberFormat="1" applyFill="1" applyBorder="1"/>
    <xf numFmtId="0" fontId="2" fillId="15" borderId="35" xfId="2" applyFill="1" applyBorder="1"/>
    <xf numFmtId="49" fontId="2" fillId="15" borderId="28" xfId="2" applyNumberFormat="1" applyFill="1" applyBorder="1"/>
    <xf numFmtId="0" fontId="2" fillId="15" borderId="29" xfId="2" applyFill="1" applyBorder="1"/>
    <xf numFmtId="49" fontId="2" fillId="15" borderId="29" xfId="2" applyNumberFormat="1" applyFill="1" applyBorder="1"/>
    <xf numFmtId="49" fontId="2" fillId="15" borderId="29" xfId="2" applyNumberFormat="1" applyFill="1" applyBorder="1" applyAlignment="1"/>
    <xf numFmtId="0" fontId="2" fillId="15" borderId="30" xfId="2" applyFill="1" applyBorder="1"/>
    <xf numFmtId="49" fontId="19" fillId="15" borderId="40" xfId="0" applyNumberFormat="1" applyFont="1" applyFill="1" applyBorder="1" applyAlignment="1">
      <alignment horizontal="center"/>
    </xf>
    <xf numFmtId="49" fontId="19" fillId="15" borderId="41" xfId="0" applyNumberFormat="1" applyFont="1" applyFill="1" applyBorder="1" applyAlignment="1">
      <alignment horizontal="center"/>
    </xf>
    <xf numFmtId="49" fontId="19" fillId="15" borderId="42" xfId="0" applyNumberFormat="1" applyFont="1" applyFill="1" applyBorder="1" applyAlignment="1">
      <alignment horizontal="center"/>
    </xf>
    <xf numFmtId="49" fontId="19" fillId="15" borderId="34" xfId="0" applyNumberFormat="1" applyFont="1" applyFill="1" applyBorder="1" applyAlignment="1">
      <alignment horizontal="center"/>
    </xf>
    <xf numFmtId="49" fontId="19" fillId="15" borderId="35" xfId="0" applyNumberFormat="1" applyFont="1" applyFill="1" applyBorder="1" applyAlignment="1">
      <alignment horizontal="center"/>
    </xf>
    <xf numFmtId="49" fontId="19" fillId="15" borderId="36" xfId="0" applyNumberFormat="1" applyFont="1" applyFill="1" applyBorder="1" applyAlignment="1">
      <alignment horizontal="center"/>
    </xf>
    <xf numFmtId="49" fontId="19" fillId="15" borderId="28" xfId="0" applyNumberFormat="1" applyFont="1" applyFill="1" applyBorder="1" applyAlignment="1">
      <alignment horizontal="center"/>
    </xf>
    <xf numFmtId="49" fontId="19" fillId="15" borderId="29" xfId="0" applyNumberFormat="1" applyFont="1" applyFill="1" applyBorder="1" applyAlignment="1">
      <alignment horizontal="center"/>
    </xf>
    <xf numFmtId="49" fontId="19" fillId="15" borderId="30" xfId="0" applyNumberFormat="1" applyFont="1" applyFill="1" applyBorder="1" applyAlignment="1">
      <alignment horizontal="center"/>
    </xf>
    <xf numFmtId="0" fontId="19" fillId="15" borderId="20" xfId="0" applyFont="1" applyFill="1" applyBorder="1" applyAlignment="1">
      <alignment horizontal="center"/>
    </xf>
    <xf numFmtId="0" fontId="19" fillId="15" borderId="19" xfId="0" applyFont="1" applyFill="1" applyBorder="1" applyAlignment="1">
      <alignment horizontal="center"/>
    </xf>
    <xf numFmtId="0" fontId="19" fillId="15" borderId="16" xfId="0" applyFont="1" applyFill="1" applyBorder="1" applyAlignment="1">
      <alignment horizontal="center"/>
    </xf>
    <xf numFmtId="49" fontId="20" fillId="15" borderId="28" xfId="2" applyNumberFormat="1" applyFont="1" applyFill="1" applyBorder="1"/>
    <xf numFmtId="0" fontId="20" fillId="15" borderId="29" xfId="2" applyFont="1" applyFill="1" applyBorder="1"/>
    <xf numFmtId="0" fontId="20" fillId="15" borderId="30" xfId="2" applyFont="1" applyFill="1" applyBorder="1"/>
    <xf numFmtId="0" fontId="20" fillId="15" borderId="28" xfId="2" applyFont="1" applyFill="1" applyBorder="1"/>
    <xf numFmtId="0" fontId="21" fillId="0" borderId="0" xfId="0" applyFo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3" fillId="15" borderId="2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/>
    </xf>
    <xf numFmtId="0" fontId="23" fillId="15" borderId="9" xfId="0" applyFont="1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16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1" fillId="11" borderId="0" xfId="0" applyFont="1" applyFill="1" applyAlignment="1">
      <alignment horizontal="center"/>
    </xf>
    <xf numFmtId="0" fontId="15" fillId="17" borderId="10" xfId="0" applyFont="1" applyFill="1" applyBorder="1" applyAlignment="1">
      <alignment horizontal="center" vertical="center"/>
    </xf>
    <xf numFmtId="0" fontId="15" fillId="17" borderId="6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24" fillId="10" borderId="10" xfId="0" applyFont="1" applyFill="1" applyBorder="1" applyAlignment="1">
      <alignment horizontal="center" vertical="center" wrapText="1"/>
    </xf>
    <xf numFmtId="0" fontId="24" fillId="10" borderId="17" xfId="0" applyFont="1" applyFill="1" applyBorder="1" applyAlignment="1">
      <alignment horizontal="center" vertical="center" wrapText="1"/>
    </xf>
    <xf numFmtId="0" fontId="24" fillId="10" borderId="5" xfId="0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24" fillId="10" borderId="14" xfId="0" applyFont="1" applyFill="1" applyBorder="1" applyAlignment="1">
      <alignment horizontal="center" vertical="center" wrapText="1"/>
    </xf>
    <xf numFmtId="49" fontId="4" fillId="5" borderId="34" xfId="4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49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49" fontId="3" fillId="4" borderId="37" xfId="3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38" xfId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1" fillId="2" borderId="35" xfId="1" applyBorder="1" applyAlignment="1">
      <alignment horizontal="center"/>
    </xf>
    <xf numFmtId="49" fontId="4" fillId="5" borderId="38" xfId="4" applyNumberFormat="1" applyBorder="1" applyAlignment="1">
      <alignment horizontal="center"/>
    </xf>
    <xf numFmtId="49" fontId="3" fillId="4" borderId="43" xfId="3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22" fillId="11" borderId="7" xfId="0" applyFont="1" applyFill="1" applyBorder="1" applyAlignment="1">
      <alignment horizontal="center"/>
    </xf>
    <xf numFmtId="49" fontId="0" fillId="0" borderId="44" xfId="0" applyNumberFormat="1" applyFill="1" applyBorder="1" applyAlignment="1">
      <alignment horizontal="center"/>
    </xf>
    <xf numFmtId="49" fontId="19" fillId="15" borderId="2" xfId="0" applyNumberFormat="1" applyFont="1" applyFill="1" applyBorder="1" applyAlignment="1">
      <alignment horizontal="center"/>
    </xf>
    <xf numFmtId="49" fontId="19" fillId="15" borderId="45" xfId="0" applyNumberFormat="1" applyFont="1" applyFill="1" applyBorder="1" applyAlignment="1">
      <alignment horizontal="center"/>
    </xf>
    <xf numFmtId="49" fontId="19" fillId="15" borderId="3" xfId="0" applyNumberFormat="1" applyFont="1" applyFill="1" applyBorder="1" applyAlignment="1">
      <alignment horizontal="center"/>
    </xf>
    <xf numFmtId="49" fontId="19" fillId="15" borderId="9" xfId="0" applyNumberFormat="1" applyFont="1" applyFill="1" applyBorder="1" applyAlignment="1">
      <alignment horizontal="center"/>
    </xf>
    <xf numFmtId="49" fontId="19" fillId="15" borderId="20" xfId="0" applyNumberFormat="1" applyFont="1" applyFill="1" applyBorder="1" applyAlignment="1">
      <alignment horizontal="center"/>
    </xf>
    <xf numFmtId="49" fontId="19" fillId="15" borderId="16" xfId="0" applyNumberFormat="1" applyFont="1" applyFill="1" applyBorder="1" applyAlignment="1">
      <alignment horizontal="center"/>
    </xf>
    <xf numFmtId="0" fontId="1" fillId="2" borderId="37" xfId="1" applyBorder="1" applyAlignment="1">
      <alignment horizontal="center"/>
    </xf>
    <xf numFmtId="49" fontId="2" fillId="15" borderId="35" xfId="2" applyNumberFormat="1" applyFill="1" applyBorder="1" applyAlignment="1">
      <alignment horizontal="center"/>
    </xf>
    <xf numFmtId="0" fontId="2" fillId="15" borderId="28" xfId="2" applyFill="1" applyBorder="1" applyAlignment="1">
      <alignment horizontal="center"/>
    </xf>
    <xf numFmtId="0" fontId="2" fillId="15" borderId="29" xfId="2" applyFill="1" applyBorder="1" applyAlignment="1">
      <alignment horizontal="center"/>
    </xf>
    <xf numFmtId="0" fontId="2" fillId="15" borderId="30" xfId="2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justify" vertical="center"/>
    </xf>
  </cellXfs>
  <cellStyles count="5">
    <cellStyle name="Cor1" xfId="4" builtinId="29"/>
    <cellStyle name="Correto" xfId="1" builtinId="26"/>
    <cellStyle name="Incorreto" xfId="2" builtinId="27"/>
    <cellStyle name="Neutro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FBE9-0D1F-4FCE-A18F-C42399ACA3A1}">
  <sheetPr>
    <tabColor rgb="FFFF0000"/>
  </sheetPr>
  <dimension ref="A1:L36"/>
  <sheetViews>
    <sheetView topLeftCell="B1" zoomScale="130" zoomScaleNormal="130" workbookViewId="0">
      <selection activeCell="J16" sqref="J16:J21"/>
    </sheetView>
  </sheetViews>
  <sheetFormatPr defaultRowHeight="15" x14ac:dyDescent="0.25"/>
  <cols>
    <col min="1" max="1" width="8.85546875" style="32" customWidth="1"/>
    <col min="2" max="2" width="7.42578125" style="32" customWidth="1"/>
    <col min="3" max="3" width="16.5703125" style="32" bestFit="1" customWidth="1"/>
    <col min="4" max="4" width="11.28515625" style="32" customWidth="1"/>
    <col min="5" max="5" width="8.42578125" style="32" bestFit="1" customWidth="1"/>
    <col min="6" max="7" width="9.28515625" style="32" customWidth="1"/>
    <col min="8" max="8" width="7.5703125" style="32" customWidth="1"/>
    <col min="9" max="9" width="11" style="32" customWidth="1"/>
    <col min="10" max="10" width="7" style="32" bestFit="1" customWidth="1"/>
    <col min="11" max="11" width="13.5703125" style="32" customWidth="1"/>
  </cols>
  <sheetData>
    <row r="1" spans="1:12" x14ac:dyDescent="0.25">
      <c r="A1" s="28" t="s">
        <v>17</v>
      </c>
      <c r="B1" s="28" t="s">
        <v>18</v>
      </c>
      <c r="C1" s="28" t="s">
        <v>19</v>
      </c>
      <c r="D1" s="28" t="s">
        <v>20</v>
      </c>
      <c r="E1" s="28" t="s">
        <v>21</v>
      </c>
      <c r="F1" s="28" t="s">
        <v>22</v>
      </c>
      <c r="G1" s="28" t="s">
        <v>23</v>
      </c>
      <c r="H1" s="28" t="s">
        <v>24</v>
      </c>
      <c r="I1" s="28" t="s">
        <v>25</v>
      </c>
      <c r="J1" s="25" t="s">
        <v>26</v>
      </c>
      <c r="K1" s="28" t="s">
        <v>28</v>
      </c>
      <c r="L1" s="30"/>
    </row>
    <row r="2" spans="1:12" ht="15.75" thickBot="1" x14ac:dyDescent="0.3">
      <c r="A2" s="29"/>
      <c r="B2" s="29"/>
      <c r="C2" s="29"/>
      <c r="D2" s="29"/>
      <c r="E2" s="29"/>
      <c r="F2" s="29"/>
      <c r="G2" s="29"/>
      <c r="H2" s="29"/>
      <c r="I2" s="29"/>
      <c r="J2" s="26" t="s">
        <v>27</v>
      </c>
      <c r="K2" s="29"/>
      <c r="L2" s="30"/>
    </row>
    <row r="3" spans="1:12" ht="17.25" customHeight="1" thickBot="1" x14ac:dyDescent="0.3">
      <c r="A3" s="33" t="s">
        <v>29</v>
      </c>
      <c r="B3" s="169" t="s">
        <v>30</v>
      </c>
      <c r="C3" s="34" t="s">
        <v>31</v>
      </c>
      <c r="D3" s="34">
        <v>6</v>
      </c>
      <c r="E3" s="34">
        <v>68.599999999999994</v>
      </c>
      <c r="F3" s="35">
        <v>20</v>
      </c>
      <c r="G3" s="248">
        <f>Calhas!J3</f>
        <v>52.2</v>
      </c>
      <c r="H3" s="248"/>
      <c r="I3" s="249">
        <v>7</v>
      </c>
      <c r="J3" s="249">
        <v>2.2000000000000002</v>
      </c>
      <c r="K3" s="250">
        <f>F3+F4</f>
        <v>36</v>
      </c>
      <c r="L3" s="27"/>
    </row>
    <row r="4" spans="1:12" ht="19.5" customHeight="1" thickBot="1" x14ac:dyDescent="0.3">
      <c r="A4" s="36"/>
      <c r="B4" s="170"/>
      <c r="C4" s="40" t="s">
        <v>32</v>
      </c>
      <c r="D4" s="39">
        <v>10</v>
      </c>
      <c r="E4" s="39">
        <v>87.36</v>
      </c>
      <c r="F4" s="53">
        <v>16</v>
      </c>
      <c r="G4" s="251">
        <f>Calhas!J5</f>
        <v>43</v>
      </c>
      <c r="H4" s="251"/>
      <c r="I4" s="252"/>
      <c r="J4" s="252"/>
      <c r="K4" s="253"/>
      <c r="L4" s="27"/>
    </row>
    <row r="5" spans="1:12" ht="15" hidden="1" customHeight="1" x14ac:dyDescent="0.25">
      <c r="A5" s="36"/>
      <c r="B5" s="170"/>
      <c r="C5" s="50"/>
      <c r="D5" s="50"/>
      <c r="E5" s="50"/>
      <c r="F5" s="54"/>
      <c r="G5" s="254"/>
      <c r="H5" s="254"/>
      <c r="I5" s="252"/>
      <c r="J5" s="252"/>
      <c r="K5" s="253"/>
      <c r="L5" s="27"/>
    </row>
    <row r="6" spans="1:12" ht="15.75" customHeight="1" thickBot="1" x14ac:dyDescent="0.3">
      <c r="A6" s="36"/>
      <c r="B6" s="38"/>
      <c r="C6" s="52" t="s">
        <v>33</v>
      </c>
      <c r="D6" s="52"/>
      <c r="E6" s="52">
        <v>22.8</v>
      </c>
      <c r="F6" s="52"/>
      <c r="G6" s="258">
        <f>Calhas!J6</f>
        <v>7.8</v>
      </c>
      <c r="H6" s="255"/>
      <c r="I6" s="256"/>
      <c r="J6" s="256"/>
      <c r="K6" s="257"/>
      <c r="L6" s="27"/>
    </row>
    <row r="7" spans="1:12" ht="25.5" customHeight="1" thickBot="1" x14ac:dyDescent="0.3">
      <c r="A7" s="36"/>
      <c r="B7" s="169" t="s">
        <v>34</v>
      </c>
      <c r="C7" s="34" t="s">
        <v>35</v>
      </c>
      <c r="D7" s="34"/>
      <c r="E7" s="34">
        <v>25</v>
      </c>
      <c r="F7" s="34">
        <v>4</v>
      </c>
      <c r="G7" s="34">
        <f>Calhas!J10</f>
        <v>8.6</v>
      </c>
      <c r="H7" s="34"/>
      <c r="I7" s="33"/>
      <c r="J7" s="33">
        <v>2.4</v>
      </c>
      <c r="K7" s="33">
        <f>F7+F8+F9+F10</f>
        <v>60</v>
      </c>
      <c r="L7" s="27"/>
    </row>
    <row r="8" spans="1:12" ht="19.5" customHeight="1" thickBot="1" x14ac:dyDescent="0.3">
      <c r="A8" s="36"/>
      <c r="B8" s="170"/>
      <c r="C8" s="34" t="s">
        <v>36</v>
      </c>
      <c r="D8" s="34">
        <v>11</v>
      </c>
      <c r="E8" s="34">
        <v>58</v>
      </c>
      <c r="F8" s="34">
        <v>22</v>
      </c>
      <c r="G8" s="34">
        <f>Calhas!J8</f>
        <v>23.7</v>
      </c>
      <c r="H8" s="34">
        <f>Calhas!C39</f>
        <v>10</v>
      </c>
      <c r="I8" s="36"/>
      <c r="J8" s="36"/>
      <c r="K8" s="36"/>
      <c r="L8" s="27"/>
    </row>
    <row r="9" spans="1:12" ht="21.75" customHeight="1" thickBot="1" x14ac:dyDescent="0.3">
      <c r="A9" s="36"/>
      <c r="B9" s="170"/>
      <c r="C9" s="34" t="s">
        <v>37</v>
      </c>
      <c r="D9" s="34">
        <v>16</v>
      </c>
      <c r="E9" s="34">
        <v>49.3</v>
      </c>
      <c r="F9" s="34">
        <v>18</v>
      </c>
      <c r="G9" s="34">
        <f>Calhas!J7</f>
        <v>24.7</v>
      </c>
      <c r="H9" s="34">
        <f>Calhas!C38</f>
        <v>8</v>
      </c>
      <c r="I9" s="36"/>
      <c r="J9" s="36"/>
      <c r="K9" s="36"/>
      <c r="L9" s="27"/>
    </row>
    <row r="10" spans="1:12" ht="15.75" customHeight="1" thickBot="1" x14ac:dyDescent="0.3">
      <c r="A10" s="36"/>
      <c r="B10" s="170"/>
      <c r="C10" s="40" t="s">
        <v>38</v>
      </c>
      <c r="D10" s="52">
        <v>8</v>
      </c>
      <c r="E10" s="52">
        <v>28</v>
      </c>
      <c r="F10" s="39">
        <v>16</v>
      </c>
      <c r="G10" s="39">
        <f>Calhas!J9</f>
        <v>23.6</v>
      </c>
      <c r="H10" s="39"/>
      <c r="I10" s="36"/>
      <c r="J10" s="36"/>
      <c r="K10" s="36"/>
      <c r="L10" s="27"/>
    </row>
    <row r="11" spans="1:12" ht="21.75" customHeight="1" thickBot="1" x14ac:dyDescent="0.3">
      <c r="A11" s="36"/>
      <c r="B11" s="38"/>
      <c r="C11" s="52" t="s">
        <v>33</v>
      </c>
      <c r="D11" s="34"/>
      <c r="E11" s="34">
        <v>10.44</v>
      </c>
      <c r="F11" s="52"/>
      <c r="G11" s="39">
        <f>Calhas!J11</f>
        <v>8.1999999999999993</v>
      </c>
      <c r="H11" s="39"/>
      <c r="I11" s="37"/>
      <c r="J11" s="37"/>
      <c r="K11" s="37"/>
      <c r="L11" s="27"/>
    </row>
    <row r="12" spans="1:12" ht="19.5" customHeight="1" thickBot="1" x14ac:dyDescent="0.3">
      <c r="A12" s="36"/>
      <c r="B12" s="169" t="s">
        <v>39</v>
      </c>
      <c r="C12" s="52" t="s">
        <v>40</v>
      </c>
      <c r="D12" s="52">
        <v>9</v>
      </c>
      <c r="E12" s="272">
        <v>209</v>
      </c>
      <c r="F12" s="272">
        <v>24</v>
      </c>
      <c r="G12" s="33">
        <f>Calhas!J12</f>
        <v>81.400000000000006</v>
      </c>
      <c r="H12" s="33">
        <f>Calhas!J43</f>
        <v>11.8</v>
      </c>
      <c r="I12" s="33"/>
      <c r="J12" s="33">
        <v>1</v>
      </c>
      <c r="K12" s="33">
        <f>F12+F13</f>
        <v>24</v>
      </c>
      <c r="L12" s="27"/>
    </row>
    <row r="13" spans="1:12" ht="0.75" customHeight="1" x14ac:dyDescent="0.25">
      <c r="A13" s="36"/>
      <c r="B13" s="170"/>
      <c r="C13" s="244" t="s">
        <v>49</v>
      </c>
      <c r="D13" s="36">
        <v>11</v>
      </c>
      <c r="E13" s="269"/>
      <c r="F13" s="269"/>
      <c r="G13" s="36"/>
      <c r="H13" s="36"/>
      <c r="I13" s="36"/>
      <c r="J13" s="36"/>
      <c r="K13" s="36"/>
      <c r="L13" s="27"/>
    </row>
    <row r="14" spans="1:12" ht="54" customHeight="1" thickBot="1" x14ac:dyDescent="0.3">
      <c r="A14" s="36"/>
      <c r="B14" s="170"/>
      <c r="C14" s="245"/>
      <c r="D14" s="37"/>
      <c r="E14" s="270"/>
      <c r="F14" s="270"/>
      <c r="G14" s="37"/>
      <c r="H14" s="37"/>
      <c r="I14" s="36"/>
      <c r="J14" s="36"/>
      <c r="K14" s="36"/>
      <c r="L14" s="27"/>
    </row>
    <row r="15" spans="1:12" ht="17.25" customHeight="1" thickBot="1" x14ac:dyDescent="0.3">
      <c r="A15" s="36"/>
      <c r="B15" s="38"/>
      <c r="C15" s="52" t="s">
        <v>33</v>
      </c>
      <c r="D15" s="52"/>
      <c r="E15" s="268">
        <v>8.6</v>
      </c>
      <c r="F15" s="268"/>
      <c r="G15" s="52">
        <f>Calhas!J14</f>
        <v>6.1</v>
      </c>
      <c r="H15" s="51"/>
      <c r="I15" s="37"/>
      <c r="J15" s="37"/>
      <c r="K15" s="37"/>
      <c r="L15" s="27"/>
    </row>
    <row r="16" spans="1:12" ht="14.25" customHeight="1" thickBot="1" x14ac:dyDescent="0.3">
      <c r="A16" s="36"/>
      <c r="B16" s="169" t="s">
        <v>41</v>
      </c>
      <c r="C16" s="34" t="s">
        <v>42</v>
      </c>
      <c r="D16" s="34">
        <v>7</v>
      </c>
      <c r="E16" s="271">
        <v>75</v>
      </c>
      <c r="F16" s="271">
        <v>14</v>
      </c>
      <c r="G16" s="34">
        <f>Calhas!J15</f>
        <v>23</v>
      </c>
      <c r="H16" s="34">
        <f>Calhas!J46</f>
        <v>8.9</v>
      </c>
      <c r="I16" s="33"/>
      <c r="J16" s="33">
        <v>2.2000000000000002</v>
      </c>
      <c r="K16" s="33">
        <f>F16+F17</f>
        <v>26</v>
      </c>
      <c r="L16" s="27"/>
    </row>
    <row r="17" spans="1:12" ht="6.75" customHeight="1" x14ac:dyDescent="0.25">
      <c r="A17" s="36"/>
      <c r="B17" s="170"/>
      <c r="C17" s="33" t="s">
        <v>43</v>
      </c>
      <c r="D17" s="33">
        <v>3</v>
      </c>
      <c r="E17" s="272">
        <v>90</v>
      </c>
      <c r="F17" s="272">
        <v>12</v>
      </c>
      <c r="G17" s="33">
        <f>Calhas!J16</f>
        <v>13.5</v>
      </c>
      <c r="H17" s="33">
        <f>Calhas!J47</f>
        <v>10</v>
      </c>
      <c r="I17" s="36"/>
      <c r="J17" s="36"/>
      <c r="K17" s="36"/>
      <c r="L17" s="27"/>
    </row>
    <row r="18" spans="1:12" ht="3.75" customHeight="1" x14ac:dyDescent="0.25">
      <c r="A18" s="36"/>
      <c r="B18" s="170"/>
      <c r="C18" s="36"/>
      <c r="D18" s="36"/>
      <c r="E18" s="269"/>
      <c r="F18" s="269"/>
      <c r="G18" s="36"/>
      <c r="H18" s="36"/>
      <c r="I18" s="36"/>
      <c r="J18" s="36"/>
      <c r="K18" s="36"/>
      <c r="L18" s="27"/>
    </row>
    <row r="19" spans="1:12" ht="15" hidden="1" customHeight="1" x14ac:dyDescent="0.25">
      <c r="A19" s="36"/>
      <c r="B19" s="170"/>
      <c r="C19" s="36"/>
      <c r="D19" s="36"/>
      <c r="E19" s="269"/>
      <c r="F19" s="269"/>
      <c r="G19" s="36"/>
      <c r="H19" s="36"/>
      <c r="I19" s="36"/>
      <c r="J19" s="36"/>
      <c r="K19" s="36"/>
      <c r="L19" s="27"/>
    </row>
    <row r="20" spans="1:12" ht="5.25" customHeight="1" thickBot="1" x14ac:dyDescent="0.3">
      <c r="A20" s="36"/>
      <c r="B20" s="170"/>
      <c r="C20" s="37"/>
      <c r="D20" s="37"/>
      <c r="E20" s="270"/>
      <c r="F20" s="270"/>
      <c r="G20" s="37"/>
      <c r="H20" s="37"/>
      <c r="I20" s="36"/>
      <c r="J20" s="36"/>
      <c r="K20" s="36"/>
      <c r="L20" s="27"/>
    </row>
    <row r="21" spans="1:12" ht="15.75" thickBot="1" x14ac:dyDescent="0.3">
      <c r="A21" s="37"/>
      <c r="B21" s="38"/>
      <c r="C21" s="52" t="s">
        <v>33</v>
      </c>
      <c r="D21" s="52"/>
      <c r="E21" s="268">
        <v>38</v>
      </c>
      <c r="F21" s="268"/>
      <c r="G21" s="52">
        <f>Calhas!J17</f>
        <v>2</v>
      </c>
      <c r="H21" s="51"/>
      <c r="I21" s="37"/>
      <c r="J21" s="37"/>
      <c r="K21" s="37"/>
      <c r="L21" s="27"/>
    </row>
    <row r="22" spans="1:12" ht="12.75" customHeight="1" x14ac:dyDescent="0.25">
      <c r="A22" s="31"/>
      <c r="B22" s="31"/>
      <c r="C22" s="55" t="s">
        <v>233</v>
      </c>
      <c r="D22" s="163">
        <f t="shared" ref="D22:E22" si="0">D3+D4+D6+D7+D8+D9+D10+D12+D13+D16+D17+D11+D15+D21</f>
        <v>81</v>
      </c>
      <c r="E22" s="163">
        <f t="shared" si="0"/>
        <v>770.1</v>
      </c>
      <c r="F22" s="163">
        <f>F3+F4+F6+F7+F8+F9+F10+F12+F13+F16+F17+F11+F15+F21</f>
        <v>146</v>
      </c>
      <c r="G22" s="163">
        <f>G3+G4+G6+G7+G8+G9+G10+G12+G13+G16+G17+G11+G15+G21</f>
        <v>317.8</v>
      </c>
      <c r="H22" s="163">
        <f>H3+H4+H6+H7+H8+H9+H10+H11+H12+H15+H16+H17+H21</f>
        <v>48.7</v>
      </c>
      <c r="I22" s="164">
        <f>I3+I7+I12</f>
        <v>7</v>
      </c>
      <c r="J22" s="164">
        <f>J3+J7+J12+J16</f>
        <v>7.8</v>
      </c>
      <c r="K22" s="165">
        <f>K3+K7+K12+K16</f>
        <v>146</v>
      </c>
      <c r="L22" s="27"/>
    </row>
    <row r="23" spans="1:12" ht="3.75" customHeight="1" thickBot="1" x14ac:dyDescent="0.3">
      <c r="A23" s="158"/>
      <c r="B23" s="158"/>
      <c r="C23" s="56"/>
      <c r="D23" s="166"/>
      <c r="E23" s="166"/>
      <c r="F23" s="166"/>
      <c r="G23" s="166"/>
      <c r="H23" s="166"/>
      <c r="I23" s="167"/>
      <c r="J23" s="167"/>
      <c r="K23" s="168"/>
      <c r="L23" s="27"/>
    </row>
    <row r="25" spans="1:12" ht="15.75" thickBot="1" x14ac:dyDescent="0.3"/>
    <row r="26" spans="1:12" ht="39" thickBot="1" x14ac:dyDescent="0.3">
      <c r="A26" s="41" t="s">
        <v>17</v>
      </c>
      <c r="B26" s="42" t="s">
        <v>18</v>
      </c>
      <c r="C26" s="42" t="s">
        <v>19</v>
      </c>
      <c r="D26" s="42" t="s">
        <v>20</v>
      </c>
      <c r="E26" s="42" t="s">
        <v>21</v>
      </c>
      <c r="F26" s="42" t="s">
        <v>22</v>
      </c>
      <c r="G26" s="42" t="s">
        <v>44</v>
      </c>
      <c r="H26" s="42" t="s">
        <v>45</v>
      </c>
      <c r="I26" s="42" t="s">
        <v>46</v>
      </c>
      <c r="J26" s="42" t="s">
        <v>47</v>
      </c>
      <c r="K26" s="42" t="s">
        <v>28</v>
      </c>
      <c r="L26" s="27"/>
    </row>
    <row r="27" spans="1:12" x14ac:dyDescent="0.25">
      <c r="A27" s="45" t="s">
        <v>48</v>
      </c>
      <c r="B27" s="45" t="s">
        <v>30</v>
      </c>
      <c r="C27" s="259" t="s">
        <v>37</v>
      </c>
      <c r="D27" s="259">
        <v>5</v>
      </c>
      <c r="E27" s="259">
        <v>96</v>
      </c>
      <c r="F27" s="260">
        <v>8</v>
      </c>
      <c r="G27" s="58">
        <v>35.08</v>
      </c>
      <c r="H27" s="59"/>
      <c r="I27" s="58">
        <v>9.2100000000000009</v>
      </c>
      <c r="J27" s="58">
        <v>1.5</v>
      </c>
      <c r="K27" s="47">
        <f>F27+F29+F30</f>
        <v>18</v>
      </c>
      <c r="L27" s="27"/>
    </row>
    <row r="28" spans="1:12" ht="3" customHeight="1" thickBot="1" x14ac:dyDescent="0.3">
      <c r="A28" s="44"/>
      <c r="B28" s="44"/>
      <c r="C28" s="261"/>
      <c r="D28" s="261"/>
      <c r="E28" s="261"/>
      <c r="F28" s="262"/>
      <c r="G28" s="60"/>
      <c r="H28" s="61"/>
      <c r="I28" s="62"/>
      <c r="J28" s="62"/>
      <c r="K28" s="48"/>
      <c r="L28" s="27"/>
    </row>
    <row r="29" spans="1:12" ht="21" customHeight="1" thickBot="1" x14ac:dyDescent="0.3">
      <c r="A29" s="44"/>
      <c r="B29" s="44"/>
      <c r="C29" s="263" t="s">
        <v>38</v>
      </c>
      <c r="D29" s="263">
        <v>5</v>
      </c>
      <c r="E29" s="263">
        <v>140</v>
      </c>
      <c r="F29" s="264">
        <v>8</v>
      </c>
      <c r="G29" s="63">
        <v>46.7</v>
      </c>
      <c r="H29" s="63">
        <v>16.8</v>
      </c>
      <c r="I29" s="62"/>
      <c r="J29" s="62"/>
      <c r="K29" s="48"/>
      <c r="L29" s="27"/>
    </row>
    <row r="30" spans="1:12" ht="15.75" thickBot="1" x14ac:dyDescent="0.3">
      <c r="A30" s="44"/>
      <c r="B30" s="46"/>
      <c r="C30" s="258" t="s">
        <v>33</v>
      </c>
      <c r="D30" s="258"/>
      <c r="E30" s="255"/>
      <c r="F30" s="265">
        <v>2</v>
      </c>
      <c r="G30" s="57"/>
      <c r="H30" s="57"/>
      <c r="I30" s="60"/>
      <c r="J30" s="60"/>
      <c r="K30" s="49"/>
      <c r="L30" s="27"/>
    </row>
    <row r="31" spans="1:12" ht="51.75" thickBot="1" x14ac:dyDescent="0.3">
      <c r="A31" s="44"/>
      <c r="B31" s="45" t="s">
        <v>34</v>
      </c>
      <c r="C31" s="263" t="s">
        <v>49</v>
      </c>
      <c r="D31" s="263">
        <v>10</v>
      </c>
      <c r="E31" s="263">
        <v>96</v>
      </c>
      <c r="F31" s="264">
        <v>16</v>
      </c>
      <c r="G31" s="63">
        <v>39.83</v>
      </c>
      <c r="H31" s="64"/>
      <c r="I31" s="58">
        <v>2.42</v>
      </c>
      <c r="J31" s="58">
        <v>1.2</v>
      </c>
      <c r="K31" s="47">
        <f>F31+F32+F33+F34</f>
        <v>50</v>
      </c>
      <c r="L31" s="27"/>
    </row>
    <row r="32" spans="1:12" ht="15.75" thickBot="1" x14ac:dyDescent="0.3">
      <c r="A32" s="44"/>
      <c r="B32" s="44"/>
      <c r="C32" s="263" t="s">
        <v>35</v>
      </c>
      <c r="D32" s="263"/>
      <c r="E32" s="263">
        <v>25</v>
      </c>
      <c r="F32" s="264">
        <v>1</v>
      </c>
      <c r="G32" s="63">
        <v>7.08</v>
      </c>
      <c r="H32" s="64"/>
      <c r="I32" s="62"/>
      <c r="J32" s="62"/>
      <c r="K32" s="48"/>
      <c r="L32" s="27"/>
    </row>
    <row r="33" spans="1:12" ht="15.75" thickBot="1" x14ac:dyDescent="0.3">
      <c r="A33" s="44"/>
      <c r="B33" s="44"/>
      <c r="C33" s="266" t="s">
        <v>40</v>
      </c>
      <c r="D33" s="266">
        <v>20</v>
      </c>
      <c r="E33" s="266">
        <v>108</v>
      </c>
      <c r="F33" s="267">
        <v>31</v>
      </c>
      <c r="G33" s="171">
        <v>44.64</v>
      </c>
      <c r="H33" s="172"/>
      <c r="I33" s="62"/>
      <c r="J33" s="62"/>
      <c r="K33" s="48"/>
      <c r="L33" s="27"/>
    </row>
    <row r="34" spans="1:12" ht="15.75" thickBot="1" x14ac:dyDescent="0.3">
      <c r="A34" s="46"/>
      <c r="B34" s="46"/>
      <c r="C34" s="258" t="s">
        <v>33</v>
      </c>
      <c r="D34" s="258"/>
      <c r="E34" s="255"/>
      <c r="F34" s="265">
        <v>2</v>
      </c>
      <c r="G34" s="57"/>
      <c r="H34" s="57"/>
      <c r="I34" s="60"/>
      <c r="J34" s="60"/>
      <c r="K34" s="49"/>
      <c r="L34" s="27"/>
    </row>
    <row r="35" spans="1:12" x14ac:dyDescent="0.25">
      <c r="A35" s="159"/>
      <c r="B35" s="159"/>
      <c r="C35" s="55" t="s">
        <v>233</v>
      </c>
      <c r="D35" s="55">
        <f t="shared" ref="D35:E35" si="1">D27+D29+D30+D31+D32+D33+D34</f>
        <v>40</v>
      </c>
      <c r="E35" s="55">
        <f t="shared" si="1"/>
        <v>465</v>
      </c>
      <c r="F35" s="55">
        <f>F27+F29+F30+F31+F32+F33+F34</f>
        <v>68</v>
      </c>
      <c r="G35" s="55">
        <f t="shared" ref="G35:J35" si="2">G27+G29+G30+G31+G32+G33+G34</f>
        <v>173.32999999999998</v>
      </c>
      <c r="H35" s="55">
        <f t="shared" si="2"/>
        <v>16.8</v>
      </c>
      <c r="I35" s="55">
        <f t="shared" si="2"/>
        <v>11.63</v>
      </c>
      <c r="J35" s="55">
        <f t="shared" si="2"/>
        <v>2.7</v>
      </c>
      <c r="K35" s="161">
        <f>K27+K31</f>
        <v>68</v>
      </c>
      <c r="L35" s="27"/>
    </row>
    <row r="36" spans="1:12" ht="3" customHeight="1" thickBot="1" x14ac:dyDescent="0.3">
      <c r="A36" s="160"/>
      <c r="B36" s="160"/>
      <c r="C36" s="56"/>
      <c r="D36" s="56"/>
      <c r="E36" s="56"/>
      <c r="F36" s="56"/>
      <c r="G36" s="56"/>
      <c r="H36" s="56"/>
      <c r="I36" s="56"/>
      <c r="J36" s="56"/>
      <c r="K36" s="162"/>
      <c r="L36" s="27"/>
    </row>
  </sheetData>
  <mergeCells count="73">
    <mergeCell ref="I12:I15"/>
    <mergeCell ref="J12:J15"/>
    <mergeCell ref="I16:I21"/>
    <mergeCell ref="J16:J21"/>
    <mergeCell ref="K16:K21"/>
    <mergeCell ref="K12:K15"/>
    <mergeCell ref="C22:C23"/>
    <mergeCell ref="D22:D23"/>
    <mergeCell ref="E22:E23"/>
    <mergeCell ref="F22:F23"/>
    <mergeCell ref="C35:C36"/>
    <mergeCell ref="D35:D36"/>
    <mergeCell ref="E35:E36"/>
    <mergeCell ref="F35:F36"/>
    <mergeCell ref="D13:D14"/>
    <mergeCell ref="E12:E14"/>
    <mergeCell ref="F12:F14"/>
    <mergeCell ref="G12:G14"/>
    <mergeCell ref="D27:D28"/>
    <mergeCell ref="E27:E28"/>
    <mergeCell ref="F27:F28"/>
    <mergeCell ref="G27:G28"/>
    <mergeCell ref="H27:H28"/>
    <mergeCell ref="G35:G36"/>
    <mergeCell ref="H35:H36"/>
    <mergeCell ref="I35:I36"/>
    <mergeCell ref="J35:J36"/>
    <mergeCell ref="K35:K36"/>
    <mergeCell ref="A27:A34"/>
    <mergeCell ref="B27:B30"/>
    <mergeCell ref="I27:I30"/>
    <mergeCell ref="J27:J30"/>
    <mergeCell ref="K27:K30"/>
    <mergeCell ref="B31:B34"/>
    <mergeCell ref="I31:I34"/>
    <mergeCell ref="J31:J34"/>
    <mergeCell ref="K31:K34"/>
    <mergeCell ref="C27:C28"/>
    <mergeCell ref="H12:H14"/>
    <mergeCell ref="C17:C20"/>
    <mergeCell ref="D17:D20"/>
    <mergeCell ref="E17:E20"/>
    <mergeCell ref="F17:F20"/>
    <mergeCell ref="G17:G20"/>
    <mergeCell ref="H17:H20"/>
    <mergeCell ref="G22:G23"/>
    <mergeCell ref="H22:H23"/>
    <mergeCell ref="I22:I23"/>
    <mergeCell ref="J22:J23"/>
    <mergeCell ref="K22:K23"/>
    <mergeCell ref="I7:I11"/>
    <mergeCell ref="J7:J11"/>
    <mergeCell ref="K7:K11"/>
    <mergeCell ref="H1:H2"/>
    <mergeCell ref="I1:I2"/>
    <mergeCell ref="K1:K2"/>
    <mergeCell ref="L1:L2"/>
    <mergeCell ref="B3:B6"/>
    <mergeCell ref="I3:I6"/>
    <mergeCell ref="J3:J6"/>
    <mergeCell ref="K3:K6"/>
    <mergeCell ref="B7:B11"/>
    <mergeCell ref="B1:B2"/>
    <mergeCell ref="C1:C2"/>
    <mergeCell ref="D1:D2"/>
    <mergeCell ref="E1:E2"/>
    <mergeCell ref="F1:F2"/>
    <mergeCell ref="G1:G2"/>
    <mergeCell ref="A1:A2"/>
    <mergeCell ref="A3:A21"/>
    <mergeCell ref="C13:C14"/>
    <mergeCell ref="B12:B15"/>
    <mergeCell ref="B16:B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E843-EAD1-4A53-BD64-531948C5E722}">
  <sheetPr>
    <tabColor theme="5" tint="-0.249977111117893"/>
  </sheetPr>
  <dimension ref="A1:O45"/>
  <sheetViews>
    <sheetView topLeftCell="D1" zoomScale="130" zoomScaleNormal="130" workbookViewId="0">
      <selection activeCell="I5" sqref="I5:I6"/>
    </sheetView>
  </sheetViews>
  <sheetFormatPr defaultRowHeight="15" x14ac:dyDescent="0.25"/>
  <cols>
    <col min="1" max="1" width="13.42578125" customWidth="1"/>
    <col min="3" max="3" width="12.5703125" customWidth="1"/>
  </cols>
  <sheetData>
    <row r="1" spans="1:15" ht="15.75" x14ac:dyDescent="0.25">
      <c r="A1" s="202" t="s">
        <v>29</v>
      </c>
      <c r="B1" s="203"/>
      <c r="C1" s="203"/>
      <c r="D1" s="203"/>
      <c r="E1" s="203"/>
      <c r="F1" s="204"/>
      <c r="H1" s="202" t="s">
        <v>29</v>
      </c>
      <c r="I1" s="203"/>
      <c r="J1" s="203"/>
      <c r="K1" s="203"/>
      <c r="L1" s="203"/>
      <c r="M1" s="203"/>
      <c r="N1" s="203"/>
      <c r="O1" s="204"/>
    </row>
    <row r="2" spans="1:15" ht="15.75" x14ac:dyDescent="0.25">
      <c r="A2" s="205" t="s">
        <v>30</v>
      </c>
      <c r="B2" s="206"/>
      <c r="C2" s="206"/>
      <c r="D2" s="206"/>
      <c r="E2" s="206"/>
      <c r="F2" s="207"/>
      <c r="H2" s="205" t="s">
        <v>234</v>
      </c>
      <c r="I2" s="206"/>
      <c r="J2" s="206"/>
      <c r="K2" s="206"/>
      <c r="L2" s="206"/>
      <c r="M2" s="206"/>
      <c r="N2" s="206"/>
      <c r="O2" s="207"/>
    </row>
    <row r="3" spans="1:15" x14ac:dyDescent="0.25">
      <c r="A3" s="189" t="s">
        <v>31</v>
      </c>
      <c r="B3" s="190"/>
      <c r="C3" s="190" t="s">
        <v>31</v>
      </c>
      <c r="D3" s="190"/>
      <c r="E3" s="190" t="s">
        <v>243</v>
      </c>
      <c r="F3" s="191"/>
      <c r="H3" s="189" t="s">
        <v>35</v>
      </c>
      <c r="I3" s="190"/>
      <c r="J3" s="190" t="s">
        <v>236</v>
      </c>
      <c r="K3" s="190"/>
      <c r="L3" s="190" t="s">
        <v>36</v>
      </c>
      <c r="M3" s="190"/>
      <c r="N3" s="190" t="s">
        <v>235</v>
      </c>
      <c r="O3" s="191"/>
    </row>
    <row r="4" spans="1:15" x14ac:dyDescent="0.25">
      <c r="A4" s="178" t="s">
        <v>54</v>
      </c>
      <c r="B4" s="179" t="s">
        <v>239</v>
      </c>
      <c r="C4" s="180" t="s">
        <v>54</v>
      </c>
      <c r="D4" s="179" t="s">
        <v>239</v>
      </c>
      <c r="E4" s="180" t="s">
        <v>54</v>
      </c>
      <c r="F4" s="181" t="s">
        <v>239</v>
      </c>
      <c r="H4" s="178" t="s">
        <v>54</v>
      </c>
      <c r="I4" s="179" t="s">
        <v>239</v>
      </c>
      <c r="J4" s="180" t="s">
        <v>54</v>
      </c>
      <c r="K4" s="179" t="s">
        <v>239</v>
      </c>
      <c r="L4" s="180" t="s">
        <v>54</v>
      </c>
      <c r="M4" s="179" t="s">
        <v>239</v>
      </c>
      <c r="N4" s="180" t="s">
        <v>54</v>
      </c>
      <c r="O4" s="181" t="s">
        <v>239</v>
      </c>
    </row>
    <row r="5" spans="1:15" x14ac:dyDescent="0.25">
      <c r="A5" s="274" t="s">
        <v>244</v>
      </c>
      <c r="B5" s="275">
        <v>12</v>
      </c>
      <c r="C5" s="276" t="s">
        <v>84</v>
      </c>
      <c r="D5" s="275">
        <v>45</v>
      </c>
      <c r="E5" s="276" t="s">
        <v>96</v>
      </c>
      <c r="F5" s="277">
        <v>12.2</v>
      </c>
      <c r="H5" s="274" t="s">
        <v>68</v>
      </c>
      <c r="I5" s="275">
        <v>10</v>
      </c>
      <c r="J5" s="276" t="s">
        <v>76</v>
      </c>
      <c r="K5" s="275">
        <v>5</v>
      </c>
      <c r="L5" s="276" t="s">
        <v>108</v>
      </c>
      <c r="M5" s="275">
        <v>14</v>
      </c>
      <c r="N5" s="276" t="s">
        <v>90</v>
      </c>
      <c r="O5" s="277">
        <v>30</v>
      </c>
    </row>
    <row r="6" spans="1:15" x14ac:dyDescent="0.25">
      <c r="A6" s="274" t="s">
        <v>245</v>
      </c>
      <c r="B6" s="275">
        <v>12.5</v>
      </c>
      <c r="C6" s="276" t="s">
        <v>88</v>
      </c>
      <c r="D6" s="275">
        <v>49.4</v>
      </c>
      <c r="E6" s="276" t="s">
        <v>100</v>
      </c>
      <c r="F6" s="277">
        <v>17.2</v>
      </c>
      <c r="H6" s="274" t="s">
        <v>72</v>
      </c>
      <c r="I6" s="275">
        <v>14</v>
      </c>
      <c r="J6" s="276" t="s">
        <v>81</v>
      </c>
      <c r="K6" s="275">
        <v>8</v>
      </c>
      <c r="L6" s="276" t="s">
        <v>109</v>
      </c>
      <c r="M6" s="275">
        <v>16</v>
      </c>
      <c r="N6" s="276" t="s">
        <v>94</v>
      </c>
      <c r="O6" s="277">
        <v>39</v>
      </c>
    </row>
    <row r="7" spans="1:15" x14ac:dyDescent="0.25">
      <c r="A7" s="274" t="s">
        <v>246</v>
      </c>
      <c r="B7" s="275">
        <v>19</v>
      </c>
      <c r="C7" s="276" t="s">
        <v>92</v>
      </c>
      <c r="D7" s="275">
        <v>53.6</v>
      </c>
      <c r="E7" s="276" t="s">
        <v>103</v>
      </c>
      <c r="F7" s="277">
        <v>22.2</v>
      </c>
      <c r="H7" s="273" t="s">
        <v>241</v>
      </c>
      <c r="I7" s="275">
        <v>12</v>
      </c>
      <c r="J7" s="276" t="s">
        <v>85</v>
      </c>
      <c r="K7" s="275">
        <v>10</v>
      </c>
      <c r="L7" s="276" t="s">
        <v>110</v>
      </c>
      <c r="M7" s="275">
        <v>20</v>
      </c>
      <c r="N7" s="276" t="s">
        <v>98</v>
      </c>
      <c r="O7" s="277">
        <v>43</v>
      </c>
    </row>
    <row r="8" spans="1:15" x14ac:dyDescent="0.25">
      <c r="A8" s="274" t="s">
        <v>247</v>
      </c>
      <c r="B8" s="275">
        <v>23.5</v>
      </c>
      <c r="C8" s="276"/>
      <c r="D8" s="275"/>
      <c r="E8" s="276" t="s">
        <v>105</v>
      </c>
      <c r="F8" s="277">
        <v>24.3</v>
      </c>
      <c r="H8" s="274"/>
      <c r="I8" s="275"/>
      <c r="J8" s="276" t="s">
        <v>89</v>
      </c>
      <c r="K8" s="275">
        <v>10</v>
      </c>
      <c r="L8" s="276" t="s">
        <v>57</v>
      </c>
      <c r="M8" s="275">
        <v>22</v>
      </c>
      <c r="N8" s="276" t="s">
        <v>58</v>
      </c>
      <c r="O8" s="277">
        <v>49</v>
      </c>
    </row>
    <row r="9" spans="1:15" x14ac:dyDescent="0.25">
      <c r="A9" s="274" t="s">
        <v>248</v>
      </c>
      <c r="B9" s="275">
        <v>29.2</v>
      </c>
      <c r="C9" s="276"/>
      <c r="D9" s="275"/>
      <c r="E9" s="276" t="s">
        <v>107</v>
      </c>
      <c r="F9" s="277">
        <v>29.4</v>
      </c>
      <c r="H9" s="274"/>
      <c r="I9" s="275"/>
      <c r="J9" s="276" t="s">
        <v>93</v>
      </c>
      <c r="K9" s="275">
        <v>13</v>
      </c>
      <c r="L9" s="276" t="s">
        <v>61</v>
      </c>
      <c r="M9" s="275">
        <v>17</v>
      </c>
      <c r="N9" s="276" t="s">
        <v>62</v>
      </c>
      <c r="O9" s="277">
        <v>31</v>
      </c>
    </row>
    <row r="10" spans="1:15" x14ac:dyDescent="0.25">
      <c r="A10" s="274" t="s">
        <v>249</v>
      </c>
      <c r="B10" s="275">
        <v>38</v>
      </c>
      <c r="C10" s="276"/>
      <c r="D10" s="275"/>
      <c r="E10" s="276" t="s">
        <v>56</v>
      </c>
      <c r="F10" s="277">
        <v>33.4</v>
      </c>
      <c r="H10" s="274"/>
      <c r="I10" s="275"/>
      <c r="J10" s="276" t="s">
        <v>97</v>
      </c>
      <c r="K10" s="275">
        <v>16</v>
      </c>
      <c r="L10" s="276" t="s">
        <v>65</v>
      </c>
      <c r="M10" s="275">
        <v>20</v>
      </c>
      <c r="N10" s="276" t="s">
        <v>66</v>
      </c>
      <c r="O10" s="277">
        <v>33</v>
      </c>
    </row>
    <row r="11" spans="1:15" x14ac:dyDescent="0.25">
      <c r="A11" s="274" t="s">
        <v>80</v>
      </c>
      <c r="B11" s="275">
        <v>40.4</v>
      </c>
      <c r="C11" s="276"/>
      <c r="D11" s="275"/>
      <c r="E11" s="276" t="s">
        <v>60</v>
      </c>
      <c r="F11" s="277">
        <v>40</v>
      </c>
      <c r="H11" s="274"/>
      <c r="I11" s="275"/>
      <c r="J11" s="276" t="s">
        <v>101</v>
      </c>
      <c r="K11" s="275">
        <v>12</v>
      </c>
      <c r="L11" s="276" t="s">
        <v>69</v>
      </c>
      <c r="M11" s="275">
        <v>23</v>
      </c>
      <c r="N11" s="276" t="s">
        <v>70</v>
      </c>
      <c r="O11" s="277">
        <v>38</v>
      </c>
    </row>
    <row r="12" spans="1:15" x14ac:dyDescent="0.25">
      <c r="A12" s="278" t="s">
        <v>250</v>
      </c>
      <c r="B12" s="279">
        <v>55.3</v>
      </c>
      <c r="C12" s="280" t="s">
        <v>251</v>
      </c>
      <c r="D12" s="279">
        <v>35</v>
      </c>
      <c r="E12" s="281" t="s">
        <v>64</v>
      </c>
      <c r="F12" s="282">
        <v>41.8</v>
      </c>
      <c r="H12" s="274"/>
      <c r="I12" s="275"/>
      <c r="J12" s="276" t="s">
        <v>104</v>
      </c>
      <c r="K12" s="275">
        <v>8</v>
      </c>
      <c r="L12" s="276" t="s">
        <v>73</v>
      </c>
      <c r="M12" s="275">
        <v>25</v>
      </c>
      <c r="N12" s="276" t="s">
        <v>74</v>
      </c>
      <c r="O12" s="277">
        <v>39</v>
      </c>
    </row>
    <row r="13" spans="1:15" x14ac:dyDescent="0.25">
      <c r="A13" s="195" t="s">
        <v>0</v>
      </c>
      <c r="B13" s="196">
        <f>SUM(B5:B12)</f>
        <v>229.89999999999998</v>
      </c>
      <c r="C13" s="195" t="s">
        <v>0</v>
      </c>
      <c r="D13" s="196">
        <f>SUM(D5:D12)</f>
        <v>183</v>
      </c>
      <c r="E13" s="195" t="s">
        <v>0</v>
      </c>
      <c r="F13" s="196">
        <f>SUM(F5:F12)</f>
        <v>220.5</v>
      </c>
      <c r="H13" s="274"/>
      <c r="I13" s="275"/>
      <c r="J13" s="276" t="s">
        <v>106</v>
      </c>
      <c r="K13" s="275">
        <v>4</v>
      </c>
      <c r="L13" s="276" t="s">
        <v>77</v>
      </c>
      <c r="M13" s="275">
        <v>30</v>
      </c>
      <c r="N13" s="275"/>
      <c r="O13" s="275"/>
    </row>
    <row r="14" spans="1:15" ht="15.75" thickBot="1" x14ac:dyDescent="0.3">
      <c r="A14" s="182"/>
      <c r="H14" s="274"/>
      <c r="I14" s="275"/>
      <c r="J14" s="283" t="s">
        <v>251</v>
      </c>
      <c r="K14" s="275">
        <v>2</v>
      </c>
      <c r="L14" s="276" t="s">
        <v>82</v>
      </c>
      <c r="M14" s="275">
        <v>33</v>
      </c>
      <c r="N14" s="275"/>
      <c r="O14" s="275"/>
    </row>
    <row r="15" spans="1:15" ht="16.5" thickBot="1" x14ac:dyDescent="0.3">
      <c r="A15" s="289" t="s">
        <v>29</v>
      </c>
      <c r="B15" s="292"/>
      <c r="H15" s="274"/>
      <c r="I15" s="275"/>
      <c r="J15" s="284" t="s">
        <v>241</v>
      </c>
      <c r="K15" s="279">
        <v>2</v>
      </c>
      <c r="L15" s="276" t="s">
        <v>86</v>
      </c>
      <c r="M15" s="275">
        <v>36</v>
      </c>
      <c r="N15" s="275"/>
      <c r="O15" s="275"/>
    </row>
    <row r="16" spans="1:15" ht="16.5" thickBot="1" x14ac:dyDescent="0.3">
      <c r="A16" s="293" t="s">
        <v>252</v>
      </c>
      <c r="B16" s="294"/>
      <c r="H16" s="274"/>
      <c r="I16" s="275"/>
      <c r="J16" s="276"/>
      <c r="K16" s="275"/>
      <c r="L16" s="275"/>
      <c r="M16" s="275"/>
      <c r="N16" s="275"/>
      <c r="O16" s="275"/>
    </row>
    <row r="17" spans="1:15" ht="15.75" thickBot="1" x14ac:dyDescent="0.3">
      <c r="A17" s="190" t="s">
        <v>40</v>
      </c>
      <c r="B17" s="190"/>
      <c r="H17" s="197" t="s">
        <v>0</v>
      </c>
      <c r="I17" s="198">
        <f>I5+I6+I7</f>
        <v>36</v>
      </c>
      <c r="J17" s="199" t="s">
        <v>0</v>
      </c>
      <c r="K17" s="198">
        <f>K5+K6+K7+K8+K9+K10+K11+K12+K13+K14+K15</f>
        <v>90</v>
      </c>
      <c r="L17" s="200" t="s">
        <v>0</v>
      </c>
      <c r="M17" s="198">
        <f>M5+M6+M7+M8+M9+M10+M11+M12+M13+M14+M15</f>
        <v>256</v>
      </c>
      <c r="N17" s="198" t="s">
        <v>0</v>
      </c>
      <c r="O17" s="201">
        <f>O5+O6+O7+O8+O9+O10+O11+O12+O13+O14+O15+O16</f>
        <v>302</v>
      </c>
    </row>
    <row r="18" spans="1:15" x14ac:dyDescent="0.25">
      <c r="A18" s="274" t="s">
        <v>54</v>
      </c>
      <c r="B18" s="275" t="s">
        <v>239</v>
      </c>
    </row>
    <row r="19" spans="1:15" ht="15.75" thickBot="1" x14ac:dyDescent="0.3">
      <c r="A19" s="274" t="s">
        <v>78</v>
      </c>
      <c r="B19" s="275">
        <v>11.3</v>
      </c>
    </row>
    <row r="20" spans="1:15" ht="16.5" thickBot="1" x14ac:dyDescent="0.3">
      <c r="A20" s="274" t="s">
        <v>83</v>
      </c>
      <c r="B20" s="275">
        <v>17.5</v>
      </c>
      <c r="F20" s="289" t="s">
        <v>29</v>
      </c>
      <c r="G20" s="291"/>
      <c r="H20" s="291"/>
      <c r="I20" s="292"/>
    </row>
    <row r="21" spans="1:15" ht="16.5" thickBot="1" x14ac:dyDescent="0.3">
      <c r="A21" s="274" t="s">
        <v>87</v>
      </c>
      <c r="B21" s="275">
        <v>26.8</v>
      </c>
      <c r="F21" s="289" t="s">
        <v>253</v>
      </c>
      <c r="G21" s="291"/>
      <c r="H21" s="291"/>
      <c r="I21" s="290"/>
    </row>
    <row r="22" spans="1:15" x14ac:dyDescent="0.25">
      <c r="A22" s="274" t="s">
        <v>91</v>
      </c>
      <c r="B22" s="275">
        <v>34</v>
      </c>
      <c r="F22" s="192" t="s">
        <v>254</v>
      </c>
      <c r="G22" s="193"/>
      <c r="H22" s="193" t="s">
        <v>43</v>
      </c>
      <c r="I22" s="193"/>
    </row>
    <row r="23" spans="1:15" x14ac:dyDescent="0.25">
      <c r="A23" s="274" t="s">
        <v>95</v>
      </c>
      <c r="B23" s="275">
        <v>44.5</v>
      </c>
      <c r="F23" s="178" t="s">
        <v>54</v>
      </c>
      <c r="G23" s="179" t="s">
        <v>239</v>
      </c>
      <c r="H23" s="180" t="s">
        <v>54</v>
      </c>
      <c r="I23" s="179" t="s">
        <v>239</v>
      </c>
    </row>
    <row r="24" spans="1:15" x14ac:dyDescent="0.25">
      <c r="A24" s="274" t="s">
        <v>99</v>
      </c>
      <c r="B24" s="275">
        <v>52.2</v>
      </c>
      <c r="F24" s="286" t="s">
        <v>79</v>
      </c>
      <c r="G24" s="275">
        <v>18</v>
      </c>
      <c r="H24" s="275" t="s">
        <v>120</v>
      </c>
      <c r="I24" s="275">
        <v>22.2</v>
      </c>
    </row>
    <row r="25" spans="1:15" x14ac:dyDescent="0.25">
      <c r="A25" s="274" t="s">
        <v>102</v>
      </c>
      <c r="B25" s="275">
        <v>27</v>
      </c>
      <c r="F25" s="286" t="s">
        <v>114</v>
      </c>
      <c r="G25" s="275">
        <v>11.5</v>
      </c>
      <c r="H25" s="275" t="s">
        <v>121</v>
      </c>
      <c r="I25" s="275">
        <v>21.65</v>
      </c>
    </row>
    <row r="26" spans="1:15" x14ac:dyDescent="0.25">
      <c r="A26" s="274" t="s">
        <v>59</v>
      </c>
      <c r="B26" s="275">
        <v>30.5</v>
      </c>
      <c r="F26" s="286" t="s">
        <v>115</v>
      </c>
      <c r="G26" s="275">
        <v>3.3</v>
      </c>
      <c r="H26" s="275" t="s">
        <v>122</v>
      </c>
      <c r="I26" s="275">
        <v>30.29</v>
      </c>
    </row>
    <row r="27" spans="1:15" x14ac:dyDescent="0.25">
      <c r="A27" s="274" t="s">
        <v>63</v>
      </c>
      <c r="B27" s="275">
        <v>34.5</v>
      </c>
      <c r="F27" s="286" t="s">
        <v>116</v>
      </c>
      <c r="G27" s="275">
        <v>6.7</v>
      </c>
      <c r="H27" s="275" t="s">
        <v>123</v>
      </c>
      <c r="I27" s="275">
        <v>29</v>
      </c>
    </row>
    <row r="28" spans="1:15" x14ac:dyDescent="0.25">
      <c r="A28" s="275" t="s">
        <v>67</v>
      </c>
      <c r="B28" s="275">
        <v>7</v>
      </c>
      <c r="F28" s="286" t="s">
        <v>117</v>
      </c>
      <c r="G28" s="275">
        <v>6.5</v>
      </c>
      <c r="H28" s="275" t="s">
        <v>124</v>
      </c>
      <c r="I28" s="275">
        <v>31</v>
      </c>
    </row>
    <row r="29" spans="1:15" x14ac:dyDescent="0.25">
      <c r="A29" s="288" t="s">
        <v>71</v>
      </c>
      <c r="B29" s="275">
        <v>10.5</v>
      </c>
      <c r="F29" s="286" t="s">
        <v>118</v>
      </c>
      <c r="G29" s="275">
        <v>10.5</v>
      </c>
      <c r="H29" s="275" t="s">
        <v>125</v>
      </c>
      <c r="I29" s="275">
        <v>33</v>
      </c>
    </row>
    <row r="30" spans="1:15" ht="15.75" thickBot="1" x14ac:dyDescent="0.3">
      <c r="A30" s="288" t="s">
        <v>75</v>
      </c>
      <c r="B30" s="275">
        <v>16.2</v>
      </c>
      <c r="F30" s="286" t="s">
        <v>119</v>
      </c>
      <c r="G30" s="275">
        <v>14</v>
      </c>
      <c r="H30" s="275"/>
      <c r="I30" s="275"/>
    </row>
    <row r="31" spans="1:15" ht="15.75" thickBot="1" x14ac:dyDescent="0.3">
      <c r="A31" s="285" t="s">
        <v>250</v>
      </c>
      <c r="B31" s="275">
        <v>2</v>
      </c>
      <c r="F31" s="297" t="s">
        <v>0</v>
      </c>
      <c r="G31" s="298">
        <f>G24+G25+G26+G27+G28+G29+G30</f>
        <v>70.5</v>
      </c>
      <c r="H31" s="298" t="s">
        <v>0</v>
      </c>
      <c r="I31" s="298">
        <f>I24+I25+I26+I27+I28+I29</f>
        <v>167.14</v>
      </c>
    </row>
    <row r="32" spans="1:15" ht="15.75" thickBot="1" x14ac:dyDescent="0.3">
      <c r="A32" s="295" t="s">
        <v>251</v>
      </c>
      <c r="B32" s="279">
        <v>30</v>
      </c>
    </row>
    <row r="33" spans="1:5" ht="15.75" thickBot="1" x14ac:dyDescent="0.3">
      <c r="A33" s="296" t="s">
        <v>0</v>
      </c>
      <c r="B33" s="299">
        <f>B19+B20+B21+B22+B23+B24+B25+B26+B27+B28+B29+B30+B31+B32</f>
        <v>344</v>
      </c>
    </row>
    <row r="36" spans="1:5" x14ac:dyDescent="0.25">
      <c r="A36" s="173"/>
      <c r="C36" s="173"/>
    </row>
    <row r="38" spans="1:5" x14ac:dyDescent="0.25">
      <c r="E38" s="173"/>
    </row>
    <row r="39" spans="1:5" x14ac:dyDescent="0.25">
      <c r="A39" s="173"/>
      <c r="C39" s="173"/>
      <c r="E39" s="177"/>
    </row>
    <row r="40" spans="1:5" x14ac:dyDescent="0.25">
      <c r="E40" s="182"/>
    </row>
    <row r="42" spans="1:5" x14ac:dyDescent="0.25">
      <c r="A42" s="173"/>
      <c r="C42" s="173"/>
    </row>
    <row r="45" spans="1:5" x14ac:dyDescent="0.25">
      <c r="A45" s="173"/>
      <c r="C45" s="173"/>
    </row>
  </sheetData>
  <mergeCells count="18">
    <mergeCell ref="F22:G22"/>
    <mergeCell ref="H22:I22"/>
    <mergeCell ref="F21:I21"/>
    <mergeCell ref="N3:O3"/>
    <mergeCell ref="A17:B17"/>
    <mergeCell ref="A16:B16"/>
    <mergeCell ref="A15:B15"/>
    <mergeCell ref="F20:I20"/>
    <mergeCell ref="A1:F1"/>
    <mergeCell ref="H1:O1"/>
    <mergeCell ref="A2:F2"/>
    <mergeCell ref="H2:O2"/>
    <mergeCell ref="A3:B3"/>
    <mergeCell ref="C3:D3"/>
    <mergeCell ref="E3:F3"/>
    <mergeCell ref="H3:I3"/>
    <mergeCell ref="J3:K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41E3-82F4-4017-872C-793AF61A446C}">
  <sheetPr>
    <tabColor theme="4" tint="0.39997558519241921"/>
  </sheetPr>
  <dimension ref="A1:K19"/>
  <sheetViews>
    <sheetView workbookViewId="0">
      <selection activeCell="F33" sqref="F33"/>
    </sheetView>
  </sheetViews>
  <sheetFormatPr defaultRowHeight="15" x14ac:dyDescent="0.25"/>
  <cols>
    <col min="5" max="5" width="3.7109375" customWidth="1"/>
    <col min="9" max="9" width="13.28515625" customWidth="1"/>
  </cols>
  <sheetData>
    <row r="1" spans="1:11" ht="15.75" thickBot="1" x14ac:dyDescent="0.3"/>
    <row r="2" spans="1:11" ht="16.5" thickBot="1" x14ac:dyDescent="0.3">
      <c r="A2" s="211" t="s">
        <v>126</v>
      </c>
      <c r="B2" s="212"/>
      <c r="C2" s="212"/>
      <c r="D2" s="213"/>
      <c r="F2" s="211" t="s">
        <v>126</v>
      </c>
      <c r="G2" s="212"/>
      <c r="H2" s="212"/>
      <c r="I2" s="212"/>
      <c r="J2" s="212"/>
      <c r="K2" s="213"/>
    </row>
    <row r="3" spans="1:11" ht="16.5" thickBot="1" x14ac:dyDescent="0.3">
      <c r="A3" s="208" t="s">
        <v>30</v>
      </c>
      <c r="B3" s="209"/>
      <c r="C3" s="209"/>
      <c r="D3" s="210"/>
      <c r="E3" s="173"/>
      <c r="F3" s="208" t="s">
        <v>234</v>
      </c>
      <c r="G3" s="209"/>
      <c r="H3" s="209"/>
      <c r="I3" s="209"/>
      <c r="J3" s="209"/>
      <c r="K3" s="210"/>
    </row>
    <row r="4" spans="1:11" x14ac:dyDescent="0.25">
      <c r="A4" s="174" t="s">
        <v>235</v>
      </c>
      <c r="B4" s="175"/>
      <c r="C4" s="175" t="s">
        <v>236</v>
      </c>
      <c r="D4" s="176"/>
      <c r="E4" s="177"/>
      <c r="F4" s="174" t="s">
        <v>35</v>
      </c>
      <c r="G4" s="175"/>
      <c r="H4" s="175" t="s">
        <v>237</v>
      </c>
      <c r="I4" s="175"/>
      <c r="J4" s="175" t="s">
        <v>238</v>
      </c>
      <c r="K4" s="176"/>
    </row>
    <row r="5" spans="1:11" x14ac:dyDescent="0.25">
      <c r="A5" s="178" t="s">
        <v>54</v>
      </c>
      <c r="B5" s="179" t="s">
        <v>239</v>
      </c>
      <c r="C5" s="180" t="s">
        <v>54</v>
      </c>
      <c r="D5" s="181" t="s">
        <v>239</v>
      </c>
      <c r="E5" s="182"/>
      <c r="F5" s="178" t="s">
        <v>54</v>
      </c>
      <c r="G5" s="179" t="s">
        <v>239</v>
      </c>
      <c r="H5" s="180" t="s">
        <v>54</v>
      </c>
      <c r="I5" s="179" t="s">
        <v>239</v>
      </c>
      <c r="J5" s="180" t="s">
        <v>54</v>
      </c>
      <c r="K5" s="181" t="s">
        <v>239</v>
      </c>
    </row>
    <row r="6" spans="1:11" x14ac:dyDescent="0.25">
      <c r="A6" s="183" t="s">
        <v>145</v>
      </c>
      <c r="B6" s="179">
        <v>4</v>
      </c>
      <c r="C6" s="179" t="s">
        <v>150</v>
      </c>
      <c r="D6" s="181">
        <v>8</v>
      </c>
      <c r="F6" s="178" t="s">
        <v>147</v>
      </c>
      <c r="G6" s="179">
        <v>10</v>
      </c>
      <c r="H6" s="179" t="s">
        <v>155</v>
      </c>
      <c r="I6" s="179">
        <v>5</v>
      </c>
      <c r="J6" s="179" t="s">
        <v>133</v>
      </c>
      <c r="K6" s="181">
        <v>28</v>
      </c>
    </row>
    <row r="7" spans="1:11" x14ac:dyDescent="0.25">
      <c r="A7" s="183" t="s">
        <v>149</v>
      </c>
      <c r="B7" s="179">
        <v>8</v>
      </c>
      <c r="C7" s="179" t="s">
        <v>154</v>
      </c>
      <c r="D7" s="181">
        <v>13</v>
      </c>
      <c r="F7" s="178" t="s">
        <v>151</v>
      </c>
      <c r="G7" s="179">
        <v>14</v>
      </c>
      <c r="H7" s="179" t="s">
        <v>159</v>
      </c>
      <c r="I7" s="179">
        <v>7</v>
      </c>
      <c r="J7" s="179" t="s">
        <v>138</v>
      </c>
      <c r="K7" s="181">
        <v>65</v>
      </c>
    </row>
    <row r="8" spans="1:11" x14ac:dyDescent="0.25">
      <c r="A8" s="183" t="s">
        <v>153</v>
      </c>
      <c r="B8" s="179">
        <v>15</v>
      </c>
      <c r="C8" s="179" t="s">
        <v>158</v>
      </c>
      <c r="D8" s="181">
        <v>18</v>
      </c>
      <c r="F8" s="178"/>
      <c r="G8" s="179"/>
      <c r="H8" s="179" t="s">
        <v>163</v>
      </c>
      <c r="I8" s="179">
        <v>11</v>
      </c>
      <c r="J8" s="179" t="s">
        <v>143</v>
      </c>
      <c r="K8" s="181">
        <v>60</v>
      </c>
    </row>
    <row r="9" spans="1:11" x14ac:dyDescent="0.25">
      <c r="A9" s="183" t="s">
        <v>157</v>
      </c>
      <c r="B9" s="179">
        <v>20</v>
      </c>
      <c r="C9" s="179" t="s">
        <v>162</v>
      </c>
      <c r="D9" s="181">
        <v>24</v>
      </c>
      <c r="F9" s="178"/>
      <c r="G9" s="179"/>
      <c r="H9" s="179" t="s">
        <v>167</v>
      </c>
      <c r="I9" s="179">
        <v>13</v>
      </c>
      <c r="J9" s="179" t="s">
        <v>134</v>
      </c>
      <c r="K9" s="181">
        <v>57</v>
      </c>
    </row>
    <row r="10" spans="1:11" x14ac:dyDescent="0.25">
      <c r="A10" s="183" t="s">
        <v>161</v>
      </c>
      <c r="B10" s="179">
        <v>26</v>
      </c>
      <c r="C10" s="179" t="s">
        <v>166</v>
      </c>
      <c r="D10" s="181">
        <v>28</v>
      </c>
      <c r="F10" s="178"/>
      <c r="G10" s="179"/>
      <c r="H10" s="179" t="s">
        <v>171</v>
      </c>
      <c r="I10" s="179">
        <v>18</v>
      </c>
      <c r="J10" s="179" t="s">
        <v>139</v>
      </c>
      <c r="K10" s="181">
        <v>62</v>
      </c>
    </row>
    <row r="11" spans="1:11" x14ac:dyDescent="0.25">
      <c r="A11" s="183" t="s">
        <v>165</v>
      </c>
      <c r="B11" s="179">
        <v>30</v>
      </c>
      <c r="C11" s="179" t="s">
        <v>170</v>
      </c>
      <c r="D11" s="181">
        <v>36</v>
      </c>
      <c r="F11" s="178"/>
      <c r="G11" s="179"/>
      <c r="H11" s="179" t="s">
        <v>174</v>
      </c>
      <c r="I11" s="179">
        <v>21</v>
      </c>
      <c r="J11" s="179" t="s">
        <v>144</v>
      </c>
      <c r="K11" s="181">
        <v>66</v>
      </c>
    </row>
    <row r="12" spans="1:11" x14ac:dyDescent="0.25">
      <c r="A12" s="183" t="s">
        <v>169</v>
      </c>
      <c r="B12" s="179">
        <v>18</v>
      </c>
      <c r="C12" s="179" t="s">
        <v>173</v>
      </c>
      <c r="D12" s="181">
        <v>38</v>
      </c>
      <c r="F12" s="178"/>
      <c r="G12" s="179"/>
      <c r="H12" s="184" t="s">
        <v>240</v>
      </c>
      <c r="I12" s="179">
        <v>18</v>
      </c>
      <c r="J12" s="179" t="s">
        <v>148</v>
      </c>
      <c r="K12" s="181">
        <v>70</v>
      </c>
    </row>
    <row r="13" spans="1:11" x14ac:dyDescent="0.25">
      <c r="A13" s="183" t="s">
        <v>131</v>
      </c>
      <c r="B13" s="179">
        <v>23</v>
      </c>
      <c r="C13" s="179" t="s">
        <v>175</v>
      </c>
      <c r="D13" s="181">
        <v>39</v>
      </c>
      <c r="F13" s="178"/>
      <c r="G13" s="179"/>
      <c r="H13" s="179"/>
      <c r="I13" s="179"/>
      <c r="J13" s="179" t="s">
        <v>152</v>
      </c>
      <c r="K13" s="181">
        <v>73</v>
      </c>
    </row>
    <row r="14" spans="1:11" x14ac:dyDescent="0.25">
      <c r="A14" s="183" t="s">
        <v>136</v>
      </c>
      <c r="B14" s="179">
        <v>33</v>
      </c>
      <c r="C14" s="179" t="s">
        <v>176</v>
      </c>
      <c r="D14" s="181">
        <v>38</v>
      </c>
      <c r="F14" s="178"/>
      <c r="G14" s="179"/>
      <c r="H14" s="179"/>
      <c r="I14" s="179"/>
      <c r="J14" s="179" t="s">
        <v>156</v>
      </c>
      <c r="K14" s="181">
        <v>50</v>
      </c>
    </row>
    <row r="15" spans="1:11" x14ac:dyDescent="0.25">
      <c r="A15" s="183" t="s">
        <v>141</v>
      </c>
      <c r="B15" s="179">
        <v>44</v>
      </c>
      <c r="C15" s="179" t="s">
        <v>177</v>
      </c>
      <c r="D15" s="181">
        <v>34</v>
      </c>
      <c r="F15" s="178"/>
      <c r="G15" s="179"/>
      <c r="H15" s="179"/>
      <c r="I15" s="179"/>
      <c r="J15" s="179" t="s">
        <v>160</v>
      </c>
      <c r="K15" s="181">
        <v>42</v>
      </c>
    </row>
    <row r="16" spans="1:11" x14ac:dyDescent="0.25">
      <c r="A16" s="183" t="s">
        <v>146</v>
      </c>
      <c r="B16" s="179">
        <v>50</v>
      </c>
      <c r="C16" s="179" t="s">
        <v>132</v>
      </c>
      <c r="D16" s="181">
        <v>33</v>
      </c>
      <c r="F16" s="178"/>
      <c r="G16" s="179"/>
      <c r="H16" s="179"/>
      <c r="I16" s="179"/>
      <c r="J16" s="179" t="s">
        <v>164</v>
      </c>
      <c r="K16" s="181">
        <v>33</v>
      </c>
    </row>
    <row r="17" spans="1:11" ht="15.75" thickBot="1" x14ac:dyDescent="0.3">
      <c r="A17" s="185" t="s">
        <v>241</v>
      </c>
      <c r="B17" s="179">
        <v>41</v>
      </c>
      <c r="C17" s="179" t="s">
        <v>137</v>
      </c>
      <c r="D17" s="181">
        <v>30</v>
      </c>
      <c r="F17" s="186"/>
      <c r="G17" s="187"/>
      <c r="H17" s="187"/>
      <c r="I17" s="187"/>
      <c r="J17" s="187" t="s">
        <v>168</v>
      </c>
      <c r="K17" s="188">
        <v>27</v>
      </c>
    </row>
    <row r="18" spans="1:11" ht="15.75" thickBot="1" x14ac:dyDescent="0.3">
      <c r="A18" s="186"/>
      <c r="B18" s="187"/>
      <c r="C18" s="187" t="s">
        <v>142</v>
      </c>
      <c r="D18" s="188">
        <v>29</v>
      </c>
      <c r="F18" s="217" t="s">
        <v>242</v>
      </c>
      <c r="G18" s="215">
        <f>SUM(G6:G8)</f>
        <v>24</v>
      </c>
      <c r="H18" s="215" t="s">
        <v>242</v>
      </c>
      <c r="I18" s="215">
        <f>SUM(I6:I12)</f>
        <v>93</v>
      </c>
      <c r="J18" s="215" t="s">
        <v>242</v>
      </c>
      <c r="K18" s="216">
        <f>SUM(K6:K17)</f>
        <v>633</v>
      </c>
    </row>
    <row r="19" spans="1:11" ht="15.75" thickBot="1" x14ac:dyDescent="0.3">
      <c r="A19" s="214" t="s">
        <v>242</v>
      </c>
      <c r="B19" s="215">
        <f>SUM(B6:B18,B17)</f>
        <v>353</v>
      </c>
      <c r="C19" s="215" t="s">
        <v>242</v>
      </c>
      <c r="D19" s="216">
        <f>SUM(D6:D18)</f>
        <v>368</v>
      </c>
    </row>
  </sheetData>
  <mergeCells count="9">
    <mergeCell ref="A2:D2"/>
    <mergeCell ref="F2:K2"/>
    <mergeCell ref="A3:D3"/>
    <mergeCell ref="F3:K3"/>
    <mergeCell ref="A4:B4"/>
    <mergeCell ref="C4:D4"/>
    <mergeCell ref="F4:G4"/>
    <mergeCell ref="H4:I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A6F8-4A61-463C-ADD0-5454372BF04E}">
  <sheetPr>
    <tabColor rgb="FFFFFF00"/>
  </sheetPr>
  <dimension ref="A1:L69"/>
  <sheetViews>
    <sheetView tabSelected="1" workbookViewId="0">
      <selection activeCell="A21" sqref="A21:B21"/>
    </sheetView>
  </sheetViews>
  <sheetFormatPr defaultRowHeight="15" x14ac:dyDescent="0.25"/>
  <cols>
    <col min="2" max="2" width="13.85546875" customWidth="1"/>
    <col min="3" max="3" width="7.5703125" bestFit="1" customWidth="1"/>
    <col min="4" max="4" width="11.140625" bestFit="1" customWidth="1"/>
    <col min="6" max="6" width="11.140625" bestFit="1" customWidth="1"/>
    <col min="8" max="8" width="11.140625" bestFit="1" customWidth="1"/>
    <col min="10" max="10" width="11.140625" bestFit="1" customWidth="1"/>
    <col min="11" max="11" width="7.28515625" bestFit="1" customWidth="1"/>
    <col min="12" max="12" width="11.140625" bestFit="1" customWidth="1"/>
  </cols>
  <sheetData>
    <row r="1" spans="1:12" ht="15.75" thickBot="1" x14ac:dyDescent="0.3">
      <c r="A1" s="74" t="s">
        <v>29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2" ht="15.75" thickBot="1" x14ac:dyDescent="0.3">
      <c r="A2" s="74" t="s">
        <v>30</v>
      </c>
      <c r="B2" s="75"/>
      <c r="C2" s="75"/>
      <c r="D2" s="76"/>
      <c r="E2" s="74" t="s">
        <v>34</v>
      </c>
      <c r="F2" s="75"/>
      <c r="G2" s="75"/>
      <c r="H2" s="75"/>
      <c r="I2" s="75"/>
      <c r="J2" s="75"/>
      <c r="K2" s="75"/>
      <c r="L2" s="76"/>
    </row>
    <row r="3" spans="1:12" ht="15.75" thickBot="1" x14ac:dyDescent="0.3">
      <c r="A3" s="78" t="s">
        <v>31</v>
      </c>
      <c r="B3" s="79"/>
      <c r="C3" s="80" t="s">
        <v>53</v>
      </c>
      <c r="D3" s="81"/>
      <c r="E3" s="80" t="s">
        <v>36</v>
      </c>
      <c r="F3" s="81"/>
      <c r="G3" s="80" t="s">
        <v>37</v>
      </c>
      <c r="H3" s="81"/>
      <c r="I3" s="80" t="s">
        <v>38</v>
      </c>
      <c r="J3" s="82"/>
      <c r="K3" s="80" t="s">
        <v>35</v>
      </c>
      <c r="L3" s="81"/>
    </row>
    <row r="4" spans="1:12" ht="15.75" thickBot="1" x14ac:dyDescent="0.3">
      <c r="A4" s="8" t="s">
        <v>54</v>
      </c>
      <c r="B4" s="8" t="s">
        <v>55</v>
      </c>
      <c r="C4" s="1" t="s">
        <v>54</v>
      </c>
      <c r="D4" s="2" t="s">
        <v>55</v>
      </c>
      <c r="E4" s="4" t="s">
        <v>54</v>
      </c>
      <c r="F4" s="1" t="s">
        <v>55</v>
      </c>
      <c r="G4" s="4" t="s">
        <v>54</v>
      </c>
      <c r="H4" s="1" t="s">
        <v>55</v>
      </c>
      <c r="I4" s="2" t="s">
        <v>54</v>
      </c>
      <c r="J4" s="2" t="s">
        <v>55</v>
      </c>
      <c r="K4" s="2" t="s">
        <v>54</v>
      </c>
      <c r="L4" s="2" t="s">
        <v>55</v>
      </c>
    </row>
    <row r="5" spans="1:12" ht="15.75" thickBot="1" x14ac:dyDescent="0.3">
      <c r="A5" s="43" t="s">
        <v>244</v>
      </c>
      <c r="B5" s="5">
        <v>12</v>
      </c>
      <c r="C5" s="43" t="s">
        <v>96</v>
      </c>
      <c r="D5" s="5">
        <v>12.2</v>
      </c>
      <c r="E5" s="43" t="s">
        <v>108</v>
      </c>
      <c r="F5" s="6">
        <v>14</v>
      </c>
      <c r="G5" s="43" t="s">
        <v>76</v>
      </c>
      <c r="H5" s="6">
        <v>5</v>
      </c>
      <c r="I5" s="43" t="s">
        <v>90</v>
      </c>
      <c r="J5" s="6">
        <v>30</v>
      </c>
      <c r="K5" s="43" t="s">
        <v>68</v>
      </c>
      <c r="L5" s="6">
        <v>10</v>
      </c>
    </row>
    <row r="6" spans="1:12" ht="15.75" thickBot="1" x14ac:dyDescent="0.3">
      <c r="A6" s="43" t="s">
        <v>245</v>
      </c>
      <c r="B6" s="5">
        <v>12.5</v>
      </c>
      <c r="C6" s="43" t="s">
        <v>100</v>
      </c>
      <c r="D6" s="5">
        <v>17.2</v>
      </c>
      <c r="E6" s="43" t="s">
        <v>109</v>
      </c>
      <c r="F6" s="6">
        <v>16</v>
      </c>
      <c r="G6" s="43" t="s">
        <v>81</v>
      </c>
      <c r="H6" s="6">
        <v>8</v>
      </c>
      <c r="I6" s="43" t="s">
        <v>94</v>
      </c>
      <c r="J6" s="6">
        <v>39</v>
      </c>
      <c r="K6" s="43" t="s">
        <v>72</v>
      </c>
      <c r="L6" s="6">
        <v>14</v>
      </c>
    </row>
    <row r="7" spans="1:12" ht="15.75" thickBot="1" x14ac:dyDescent="0.3">
      <c r="A7" s="43" t="s">
        <v>246</v>
      </c>
      <c r="B7" s="5">
        <v>19</v>
      </c>
      <c r="C7" s="43" t="s">
        <v>103</v>
      </c>
      <c r="D7" s="5">
        <v>22.2</v>
      </c>
      <c r="E7" s="43" t="s">
        <v>110</v>
      </c>
      <c r="F7" s="6">
        <v>20</v>
      </c>
      <c r="G7" s="43" t="s">
        <v>85</v>
      </c>
      <c r="H7" s="6">
        <v>10</v>
      </c>
      <c r="I7" s="43" t="s">
        <v>98</v>
      </c>
      <c r="J7" s="6">
        <v>43</v>
      </c>
      <c r="K7" s="43"/>
      <c r="L7" s="6"/>
    </row>
    <row r="8" spans="1:12" ht="15.75" thickBot="1" x14ac:dyDescent="0.3">
      <c r="A8" s="43" t="s">
        <v>247</v>
      </c>
      <c r="B8" s="5">
        <v>23.5</v>
      </c>
      <c r="C8" s="43" t="s">
        <v>105</v>
      </c>
      <c r="D8" s="5">
        <v>24.3</v>
      </c>
      <c r="E8" s="43" t="s">
        <v>57</v>
      </c>
      <c r="F8" s="6">
        <v>22</v>
      </c>
      <c r="G8" s="43" t="s">
        <v>89</v>
      </c>
      <c r="H8" s="6">
        <v>10</v>
      </c>
      <c r="I8" s="43" t="s">
        <v>58</v>
      </c>
      <c r="J8" s="6">
        <v>49</v>
      </c>
      <c r="K8" s="43"/>
      <c r="L8" s="6"/>
    </row>
    <row r="9" spans="1:12" ht="15.75" thickBot="1" x14ac:dyDescent="0.3">
      <c r="A9" s="43" t="s">
        <v>248</v>
      </c>
      <c r="B9" s="5">
        <v>29.2</v>
      </c>
      <c r="C9" s="43" t="s">
        <v>107</v>
      </c>
      <c r="D9" s="5">
        <v>29.4</v>
      </c>
      <c r="E9" s="43" t="s">
        <v>61</v>
      </c>
      <c r="F9" s="6">
        <v>17</v>
      </c>
      <c r="G9" s="43" t="s">
        <v>93</v>
      </c>
      <c r="H9" s="6">
        <v>13</v>
      </c>
      <c r="I9" s="43" t="s">
        <v>62</v>
      </c>
      <c r="J9" s="6">
        <v>31</v>
      </c>
      <c r="K9" s="43"/>
      <c r="L9" s="6"/>
    </row>
    <row r="10" spans="1:12" ht="15.75" thickBot="1" x14ac:dyDescent="0.3">
      <c r="A10" s="43" t="s">
        <v>249</v>
      </c>
      <c r="B10" s="5">
        <v>38</v>
      </c>
      <c r="C10" s="43" t="s">
        <v>56</v>
      </c>
      <c r="D10" s="5">
        <v>33.4</v>
      </c>
      <c r="E10" s="43" t="s">
        <v>65</v>
      </c>
      <c r="F10" s="6">
        <v>20</v>
      </c>
      <c r="G10" s="43" t="s">
        <v>97</v>
      </c>
      <c r="H10" s="6">
        <v>16</v>
      </c>
      <c r="I10" s="43" t="s">
        <v>66</v>
      </c>
      <c r="J10" s="6">
        <v>33</v>
      </c>
      <c r="K10" s="43"/>
      <c r="L10" s="6"/>
    </row>
    <row r="11" spans="1:12" ht="15.75" thickBot="1" x14ac:dyDescent="0.3">
      <c r="A11" s="43" t="s">
        <v>80</v>
      </c>
      <c r="B11" s="5">
        <v>40.4</v>
      </c>
      <c r="C11" s="43" t="s">
        <v>60</v>
      </c>
      <c r="D11" s="5">
        <v>40</v>
      </c>
      <c r="E11" s="43" t="s">
        <v>69</v>
      </c>
      <c r="F11" s="6">
        <v>23</v>
      </c>
      <c r="G11" s="43" t="s">
        <v>101</v>
      </c>
      <c r="H11" s="6">
        <v>12</v>
      </c>
      <c r="I11" s="43" t="s">
        <v>70</v>
      </c>
      <c r="J11" s="6">
        <v>38</v>
      </c>
      <c r="K11" s="43"/>
      <c r="L11" s="6"/>
    </row>
    <row r="12" spans="1:12" ht="15.75" thickBot="1" x14ac:dyDescent="0.3">
      <c r="A12" s="43" t="s">
        <v>84</v>
      </c>
      <c r="B12" s="5">
        <v>45</v>
      </c>
      <c r="C12" s="43" t="s">
        <v>64</v>
      </c>
      <c r="D12" s="5">
        <v>41.8</v>
      </c>
      <c r="E12" s="43" t="s">
        <v>73</v>
      </c>
      <c r="F12" s="6">
        <v>25</v>
      </c>
      <c r="G12" s="43" t="s">
        <v>104</v>
      </c>
      <c r="H12" s="6">
        <v>8</v>
      </c>
      <c r="I12" s="43" t="s">
        <v>74</v>
      </c>
      <c r="J12" s="6">
        <v>39</v>
      </c>
      <c r="K12" s="43"/>
      <c r="L12" s="6"/>
    </row>
    <row r="13" spans="1:12" ht="15.75" thickBot="1" x14ac:dyDescent="0.3">
      <c r="A13" s="43" t="s">
        <v>88</v>
      </c>
      <c r="B13" s="5">
        <v>49.4</v>
      </c>
      <c r="C13" s="43"/>
      <c r="D13" s="5"/>
      <c r="E13" s="43" t="s">
        <v>77</v>
      </c>
      <c r="F13" s="6">
        <v>30</v>
      </c>
      <c r="G13" s="43" t="s">
        <v>106</v>
      </c>
      <c r="H13" s="6">
        <v>4</v>
      </c>
      <c r="I13" s="43"/>
      <c r="J13" s="6"/>
      <c r="K13" s="43"/>
      <c r="L13" s="6"/>
    </row>
    <row r="14" spans="1:12" ht="15.75" thickBot="1" x14ac:dyDescent="0.3">
      <c r="A14" s="43" t="s">
        <v>92</v>
      </c>
      <c r="B14" s="5">
        <v>53.6</v>
      </c>
      <c r="C14" s="43"/>
      <c r="D14" s="5"/>
      <c r="E14" s="43" t="s">
        <v>82</v>
      </c>
      <c r="F14" s="6">
        <v>33</v>
      </c>
      <c r="G14" s="43"/>
      <c r="H14" s="6"/>
      <c r="I14" s="43"/>
      <c r="J14" s="6"/>
      <c r="K14" s="43"/>
      <c r="L14" s="6"/>
    </row>
    <row r="15" spans="1:12" ht="15.75" thickBot="1" x14ac:dyDescent="0.3">
      <c r="A15" s="43"/>
      <c r="B15" s="5"/>
      <c r="C15" s="43"/>
      <c r="D15" s="6"/>
      <c r="E15" s="43" t="s">
        <v>86</v>
      </c>
      <c r="F15" s="6">
        <v>36</v>
      </c>
      <c r="G15" s="43"/>
      <c r="H15" s="6"/>
      <c r="I15" s="43"/>
      <c r="J15" s="6"/>
      <c r="K15" s="43"/>
      <c r="L15" s="6"/>
    </row>
    <row r="16" spans="1:12" ht="15.75" thickBot="1" x14ac:dyDescent="0.3">
      <c r="A16" s="73"/>
      <c r="B16" s="65">
        <f>B5+B6+B7+B8+B9+B10+B11+B12+B13+B14</f>
        <v>322.60000000000002</v>
      </c>
      <c r="C16" s="65"/>
      <c r="D16" s="65">
        <f t="shared" ref="C16:L16" si="0">D5+D6+D7+D8+D9+D10+D11+D12+D13+D14</f>
        <v>220.5</v>
      </c>
      <c r="E16" s="65"/>
      <c r="F16" s="65">
        <f t="shared" si="0"/>
        <v>220</v>
      </c>
      <c r="G16" s="65"/>
      <c r="H16" s="65">
        <f t="shared" si="0"/>
        <v>86</v>
      </c>
      <c r="I16" s="65"/>
      <c r="J16" s="65">
        <f t="shared" si="0"/>
        <v>302</v>
      </c>
      <c r="K16" s="65"/>
      <c r="L16" s="65">
        <f t="shared" si="0"/>
        <v>24</v>
      </c>
    </row>
    <row r="18" spans="1:8" ht="15.75" thickBot="1" x14ac:dyDescent="0.3"/>
    <row r="19" spans="1:8" ht="15.75" thickBot="1" x14ac:dyDescent="0.3">
      <c r="A19" s="74" t="s">
        <v>111</v>
      </c>
      <c r="B19" s="75"/>
      <c r="C19" s="75"/>
      <c r="D19" s="75"/>
      <c r="E19" s="75"/>
      <c r="F19" s="75"/>
      <c r="G19" s="75"/>
      <c r="H19" s="76"/>
    </row>
    <row r="20" spans="1:8" ht="15.75" thickBot="1" x14ac:dyDescent="0.3">
      <c r="A20" s="74" t="s">
        <v>39</v>
      </c>
      <c r="B20" s="76"/>
      <c r="C20" s="74" t="s">
        <v>41</v>
      </c>
      <c r="D20" s="75"/>
      <c r="E20" s="75"/>
      <c r="F20" s="75"/>
      <c r="G20" s="75"/>
      <c r="H20" s="77"/>
    </row>
    <row r="21" spans="1:8" ht="15.75" thickBot="1" x14ac:dyDescent="0.3">
      <c r="A21" s="80" t="s">
        <v>112</v>
      </c>
      <c r="B21" s="81"/>
      <c r="C21" s="80" t="s">
        <v>113</v>
      </c>
      <c r="D21" s="81"/>
      <c r="E21" s="80" t="s">
        <v>35</v>
      </c>
      <c r="F21" s="81"/>
      <c r="G21" s="80" t="s">
        <v>43</v>
      </c>
      <c r="H21" s="82"/>
    </row>
    <row r="22" spans="1:8" ht="15.75" thickBot="1" x14ac:dyDescent="0.3">
      <c r="A22" s="1" t="s">
        <v>54</v>
      </c>
      <c r="B22" s="4" t="s">
        <v>55</v>
      </c>
      <c r="C22" s="1" t="s">
        <v>54</v>
      </c>
      <c r="D22" s="2" t="s">
        <v>55</v>
      </c>
      <c r="E22" s="2" t="s">
        <v>54</v>
      </c>
      <c r="F22" s="2" t="s">
        <v>55</v>
      </c>
      <c r="G22" s="2" t="s">
        <v>54</v>
      </c>
      <c r="H22" s="2" t="s">
        <v>55</v>
      </c>
    </row>
    <row r="23" spans="1:8" ht="15.75" thickBot="1" x14ac:dyDescent="0.3">
      <c r="A23" s="83"/>
      <c r="B23" s="6"/>
      <c r="C23" s="43"/>
      <c r="D23" s="6"/>
      <c r="E23" s="43"/>
      <c r="F23" s="84"/>
      <c r="G23" s="43"/>
      <c r="H23" s="6"/>
    </row>
    <row r="24" spans="1:8" ht="15.75" thickBot="1" x14ac:dyDescent="0.3">
      <c r="A24" s="83"/>
      <c r="B24" s="6"/>
      <c r="C24" s="43"/>
      <c r="D24" s="6"/>
      <c r="E24" s="43"/>
      <c r="F24" s="84"/>
      <c r="G24" s="43"/>
      <c r="H24" s="6"/>
    </row>
    <row r="25" spans="1:8" ht="15.75" thickBot="1" x14ac:dyDescent="0.3">
      <c r="A25" s="83"/>
      <c r="B25" s="6"/>
      <c r="C25" s="43"/>
      <c r="D25" s="6"/>
      <c r="E25" s="43"/>
      <c r="F25" s="6"/>
      <c r="G25" s="43"/>
      <c r="H25" s="6"/>
    </row>
    <row r="26" spans="1:8" ht="15.75" thickBot="1" x14ac:dyDescent="0.3">
      <c r="A26" s="83"/>
      <c r="B26" s="6"/>
      <c r="C26" s="43"/>
      <c r="D26" s="6"/>
      <c r="E26" s="43"/>
      <c r="F26" s="6"/>
      <c r="G26" s="43"/>
      <c r="H26" s="6"/>
    </row>
    <row r="27" spans="1:8" ht="15.75" thickBot="1" x14ac:dyDescent="0.3">
      <c r="A27" s="83"/>
      <c r="B27" s="6"/>
      <c r="C27" s="43"/>
      <c r="D27" s="6"/>
      <c r="E27" s="43"/>
      <c r="F27" s="6"/>
      <c r="G27" s="43"/>
      <c r="H27" s="6"/>
    </row>
    <row r="28" spans="1:8" ht="15.75" thickBot="1" x14ac:dyDescent="0.3">
      <c r="A28" s="83"/>
      <c r="B28" s="6"/>
      <c r="C28" s="43"/>
      <c r="D28" s="6"/>
      <c r="E28" s="43"/>
      <c r="F28" s="6"/>
      <c r="G28" s="43"/>
      <c r="H28" s="6"/>
    </row>
    <row r="29" spans="1:8" ht="15.75" thickBot="1" x14ac:dyDescent="0.3">
      <c r="A29" s="83"/>
      <c r="B29" s="6"/>
      <c r="C29" s="43"/>
      <c r="D29" s="6"/>
      <c r="E29" s="43"/>
      <c r="F29" s="6"/>
      <c r="G29" s="43"/>
      <c r="H29" s="6"/>
    </row>
    <row r="30" spans="1:8" ht="15.75" thickBot="1" x14ac:dyDescent="0.3">
      <c r="A30" s="83"/>
      <c r="B30" s="6"/>
      <c r="C30" s="43"/>
      <c r="D30" s="6"/>
      <c r="E30" s="43"/>
      <c r="F30" s="6"/>
      <c r="G30" s="43"/>
      <c r="H30" s="6"/>
    </row>
    <row r="31" spans="1:8" ht="15.75" thickBot="1" x14ac:dyDescent="0.3">
      <c r="A31" s="83"/>
      <c r="B31" s="6"/>
      <c r="C31" s="43"/>
      <c r="D31" s="6"/>
      <c r="E31" s="43"/>
      <c r="F31" s="6"/>
      <c r="G31" s="43"/>
      <c r="H31" s="6"/>
    </row>
    <row r="32" spans="1:8" ht="15.75" thickBot="1" x14ac:dyDescent="0.3">
      <c r="A32" s="83"/>
      <c r="B32" s="6"/>
      <c r="C32" s="43"/>
      <c r="D32" s="6"/>
      <c r="E32" s="43"/>
      <c r="F32" s="6"/>
      <c r="G32" s="43"/>
      <c r="H32" s="6"/>
    </row>
    <row r="33" spans="1:8" ht="15.75" thickBot="1" x14ac:dyDescent="0.3">
      <c r="A33" s="83"/>
      <c r="B33" s="6"/>
      <c r="C33" s="43"/>
      <c r="D33" s="6"/>
      <c r="E33" s="43"/>
      <c r="F33" s="6"/>
      <c r="G33" s="43"/>
      <c r="H33" s="6"/>
    </row>
    <row r="34" spans="1:8" ht="15.75" thickBot="1" x14ac:dyDescent="0.3">
      <c r="A34" s="83"/>
      <c r="B34" s="6"/>
      <c r="C34" s="43"/>
      <c r="D34" s="6"/>
      <c r="E34" s="43"/>
      <c r="F34" s="6"/>
      <c r="G34" s="43"/>
      <c r="H34" s="6"/>
    </row>
    <row r="35" spans="1:8" ht="15.75" thickBot="1" x14ac:dyDescent="0.3">
      <c r="A35" s="83"/>
      <c r="B35" s="6"/>
      <c r="C35" s="43"/>
      <c r="D35" s="6"/>
      <c r="E35" s="43"/>
      <c r="F35" s="6"/>
      <c r="G35" s="43"/>
      <c r="H35" s="6"/>
    </row>
    <row r="36" spans="1:8" ht="15.75" thickBot="1" x14ac:dyDescent="0.3">
      <c r="A36" s="83"/>
      <c r="B36" s="6"/>
      <c r="C36" s="43"/>
      <c r="D36" s="6"/>
      <c r="E36" s="43"/>
      <c r="F36" s="6"/>
      <c r="G36" s="43"/>
      <c r="H36" s="6"/>
    </row>
    <row r="37" spans="1:8" ht="15.75" thickBot="1" x14ac:dyDescent="0.3">
      <c r="A37" s="83"/>
      <c r="B37" s="6"/>
      <c r="C37" s="43"/>
      <c r="D37" s="6"/>
      <c r="E37" s="43"/>
      <c r="F37" s="6"/>
      <c r="G37" s="43"/>
      <c r="H37" s="6"/>
    </row>
    <row r="38" spans="1:8" ht="15.75" thickBot="1" x14ac:dyDescent="0.3">
      <c r="A38" s="83"/>
      <c r="B38" s="6"/>
      <c r="C38" s="43"/>
      <c r="D38" s="6"/>
      <c r="E38" s="43"/>
      <c r="F38" s="6"/>
      <c r="G38" s="43"/>
      <c r="H38" s="6"/>
    </row>
    <row r="39" spans="1:8" ht="15.75" thickBot="1" x14ac:dyDescent="0.3">
      <c r="A39" s="83"/>
      <c r="B39" s="6"/>
      <c r="C39" s="85"/>
      <c r="D39" s="6"/>
      <c r="E39" s="43"/>
      <c r="F39" s="6"/>
      <c r="G39" s="43"/>
      <c r="H39" s="6"/>
    </row>
    <row r="40" spans="1:8" ht="15.75" thickBot="1" x14ac:dyDescent="0.3">
      <c r="A40" s="83"/>
      <c r="B40" s="6"/>
      <c r="C40" s="85"/>
      <c r="D40" s="86"/>
      <c r="E40" s="43"/>
      <c r="F40" s="86"/>
      <c r="G40" s="43"/>
      <c r="H40" s="86"/>
    </row>
    <row r="41" spans="1:8" ht="15.75" thickBot="1" x14ac:dyDescent="0.3">
      <c r="A41" s="83"/>
      <c r="B41" s="6"/>
      <c r="C41" s="87"/>
      <c r="D41" s="88"/>
      <c r="E41" s="43"/>
      <c r="F41" s="86"/>
      <c r="G41" s="43"/>
      <c r="H41" s="86"/>
    </row>
    <row r="42" spans="1:8" ht="15.75" thickBot="1" x14ac:dyDescent="0.3">
      <c r="A42" s="83"/>
      <c r="B42" s="6"/>
      <c r="C42" s="87"/>
      <c r="D42" s="88"/>
      <c r="E42" s="43"/>
      <c r="F42" s="86"/>
      <c r="G42" s="43"/>
      <c r="H42" s="86"/>
    </row>
    <row r="43" spans="1:8" ht="15.75" thickBot="1" x14ac:dyDescent="0.3">
      <c r="A43" s="83"/>
      <c r="B43" s="6"/>
      <c r="C43" s="87"/>
      <c r="D43" s="88"/>
      <c r="E43" s="43"/>
      <c r="F43" s="86"/>
      <c r="G43" s="43"/>
      <c r="H43" s="86"/>
    </row>
    <row r="44" spans="1:8" ht="15.75" thickBot="1" x14ac:dyDescent="0.3">
      <c r="A44" s="83"/>
      <c r="B44" s="6"/>
      <c r="C44" s="87"/>
      <c r="D44" s="88"/>
      <c r="E44" s="43"/>
      <c r="F44" s="86"/>
      <c r="G44" s="43"/>
      <c r="H44" s="86"/>
    </row>
    <row r="45" spans="1:8" ht="15.75" thickBot="1" x14ac:dyDescent="0.3">
      <c r="A45" s="83"/>
      <c r="B45" s="6"/>
      <c r="C45" s="87"/>
      <c r="D45" s="88"/>
      <c r="E45" s="43"/>
      <c r="F45" s="86"/>
      <c r="G45" s="43"/>
      <c r="H45" s="86"/>
    </row>
    <row r="46" spans="1:8" ht="15.75" thickBot="1" x14ac:dyDescent="0.3">
      <c r="A46" s="83"/>
      <c r="B46" s="6"/>
      <c r="C46" s="87"/>
      <c r="D46" s="88"/>
      <c r="E46" s="43"/>
      <c r="F46" s="86"/>
      <c r="G46" s="43"/>
      <c r="H46" s="86"/>
    </row>
    <row r="47" spans="1:8" ht="15.75" thickBot="1" x14ac:dyDescent="0.3">
      <c r="A47" s="10"/>
      <c r="B47" s="65">
        <f>B23+B24+B25+B26+B27+B28+B29+B30+B31+B32+B33+B34+B35+B36+B37+B38+B39+B40+B41+B42+B43+B44+B45+B46</f>
        <v>0</v>
      </c>
      <c r="C47" s="65"/>
      <c r="D47" s="65">
        <f t="shared" ref="C47:D47" si="1">D23+D24+D25+D26+D27+D28+D29+D30+D31+D32+D33+D34+D35+D36+D37+D38+D39+D40+D41+D42+D43+D44+D45+D46</f>
        <v>0</v>
      </c>
      <c r="E47" s="65"/>
      <c r="F47" s="65">
        <f t="shared" ref="F47" si="2">F23+F24+F25+F26+F27+F28+F29+F30+F31+F32+F33+F34+F35+F36+F37+F38+F39+F40+F41+F42+F43+F44+F45+F46</f>
        <v>0</v>
      </c>
      <c r="G47" s="65"/>
      <c r="H47" s="65">
        <f t="shared" ref="H47" si="3">H23+H24+H25+H26+H27+H28+H29+H30+H31+H32+H33+H34+H35+H36+H37+H38+H39+H40+H41+H42+H43+H44+H45+H46</f>
        <v>0</v>
      </c>
    </row>
    <row r="49" spans="1:11" ht="15.75" thickBot="1" x14ac:dyDescent="0.3"/>
    <row r="50" spans="1:11" ht="15.75" thickBot="1" x14ac:dyDescent="0.3">
      <c r="A50" s="74" t="s">
        <v>126</v>
      </c>
      <c r="B50" s="75"/>
      <c r="C50" s="75"/>
      <c r="D50" s="75"/>
      <c r="E50" s="75"/>
      <c r="F50" s="75"/>
      <c r="G50" s="75"/>
      <c r="H50" s="75"/>
      <c r="I50" s="75"/>
      <c r="J50" s="76"/>
      <c r="K50" s="303"/>
    </row>
    <row r="51" spans="1:11" ht="15.75" thickBot="1" x14ac:dyDescent="0.3">
      <c r="A51" s="74" t="s">
        <v>30</v>
      </c>
      <c r="B51" s="75"/>
      <c r="C51" s="75"/>
      <c r="D51" s="76"/>
      <c r="E51" s="93" t="s">
        <v>34</v>
      </c>
      <c r="F51" s="94"/>
      <c r="G51" s="94"/>
      <c r="H51" s="94"/>
      <c r="I51" s="94"/>
      <c r="J51" s="95"/>
      <c r="K51" s="303"/>
    </row>
    <row r="52" spans="1:11" ht="15.75" thickBot="1" x14ac:dyDescent="0.3">
      <c r="A52" s="96" t="s">
        <v>37</v>
      </c>
      <c r="B52" s="97"/>
      <c r="C52" s="80" t="s">
        <v>38</v>
      </c>
      <c r="D52" s="81"/>
      <c r="E52" s="80" t="s">
        <v>127</v>
      </c>
      <c r="F52" s="81"/>
      <c r="G52" s="80" t="s">
        <v>35</v>
      </c>
      <c r="H52" s="81"/>
      <c r="I52" s="80" t="s">
        <v>128</v>
      </c>
      <c r="J52" s="81"/>
      <c r="K52" s="304"/>
    </row>
    <row r="53" spans="1:11" ht="15.75" thickBot="1" x14ac:dyDescent="0.3">
      <c r="A53" s="90" t="s">
        <v>54</v>
      </c>
      <c r="B53" s="90" t="s">
        <v>129</v>
      </c>
      <c r="C53" s="99" t="s">
        <v>54</v>
      </c>
      <c r="D53" s="100" t="s">
        <v>55</v>
      </c>
      <c r="E53" s="3" t="s">
        <v>54</v>
      </c>
      <c r="F53" s="90" t="s">
        <v>55</v>
      </c>
      <c r="G53" s="90" t="s">
        <v>54</v>
      </c>
      <c r="H53" s="8" t="s">
        <v>55</v>
      </c>
      <c r="I53" s="90" t="s">
        <v>54</v>
      </c>
      <c r="J53" s="99" t="s">
        <v>55</v>
      </c>
      <c r="K53" s="304"/>
    </row>
    <row r="54" spans="1:11" ht="15.75" thickBot="1" x14ac:dyDescent="0.3">
      <c r="A54" s="91" t="s">
        <v>130</v>
      </c>
      <c r="B54" s="9">
        <v>4.2</v>
      </c>
      <c r="C54" s="92" t="s">
        <v>131</v>
      </c>
      <c r="D54" s="9">
        <v>23</v>
      </c>
      <c r="E54" s="92" t="s">
        <v>132</v>
      </c>
      <c r="F54" s="9">
        <v>8</v>
      </c>
      <c r="G54" s="92" t="s">
        <v>133</v>
      </c>
      <c r="H54" s="98">
        <v>9.4</v>
      </c>
      <c r="I54" s="91" t="s">
        <v>134</v>
      </c>
      <c r="J54" s="9">
        <v>24.6</v>
      </c>
      <c r="K54" s="305"/>
    </row>
    <row r="55" spans="1:11" ht="15.75" thickBot="1" x14ac:dyDescent="0.3">
      <c r="A55" s="83" t="s">
        <v>135</v>
      </c>
      <c r="B55" s="6">
        <v>8.1999999999999993</v>
      </c>
      <c r="C55" s="43" t="s">
        <v>136</v>
      </c>
      <c r="D55" s="6">
        <v>42</v>
      </c>
      <c r="E55" s="43" t="s">
        <v>137</v>
      </c>
      <c r="F55" s="6">
        <v>13.6</v>
      </c>
      <c r="G55" s="43" t="s">
        <v>138</v>
      </c>
      <c r="H55" s="98">
        <v>13.4</v>
      </c>
      <c r="I55" s="83" t="s">
        <v>139</v>
      </c>
      <c r="J55" s="6">
        <v>34.6</v>
      </c>
      <c r="K55" s="305"/>
    </row>
    <row r="56" spans="1:11" ht="15.75" thickBot="1" x14ac:dyDescent="0.3">
      <c r="A56" s="83" t="s">
        <v>140</v>
      </c>
      <c r="B56" s="6">
        <v>16.2</v>
      </c>
      <c r="C56" s="43" t="s">
        <v>141</v>
      </c>
      <c r="D56" s="6">
        <v>32.200000000000003</v>
      </c>
      <c r="E56" s="43" t="s">
        <v>142</v>
      </c>
      <c r="F56" s="6">
        <v>19.600000000000001</v>
      </c>
      <c r="G56" s="43" t="s">
        <v>143</v>
      </c>
      <c r="H56" s="7">
        <v>18.399999999999999</v>
      </c>
      <c r="I56" s="83" t="s">
        <v>144</v>
      </c>
      <c r="J56" s="6">
        <v>43</v>
      </c>
      <c r="K56" s="305"/>
    </row>
    <row r="57" spans="1:11" ht="15.75" thickBot="1" x14ac:dyDescent="0.3">
      <c r="A57" s="83" t="s">
        <v>145</v>
      </c>
      <c r="B57" s="6">
        <v>25.2</v>
      </c>
      <c r="C57" s="43" t="s">
        <v>146</v>
      </c>
      <c r="D57" s="6">
        <v>38.6</v>
      </c>
      <c r="E57" s="43" t="s">
        <v>147</v>
      </c>
      <c r="F57" s="6">
        <v>27.8</v>
      </c>
      <c r="G57" s="43"/>
      <c r="H57" s="9"/>
      <c r="I57" s="43" t="s">
        <v>148</v>
      </c>
      <c r="J57" s="6">
        <v>54</v>
      </c>
      <c r="K57" s="305"/>
    </row>
    <row r="58" spans="1:11" ht="15.75" thickBot="1" x14ac:dyDescent="0.3">
      <c r="A58" s="83" t="s">
        <v>149</v>
      </c>
      <c r="B58" s="6">
        <v>35.200000000000003</v>
      </c>
      <c r="C58" s="43" t="s">
        <v>150</v>
      </c>
      <c r="D58" s="6">
        <v>45.4</v>
      </c>
      <c r="E58" s="43" t="s">
        <v>151</v>
      </c>
      <c r="F58" s="6">
        <v>38</v>
      </c>
      <c r="G58" s="43"/>
      <c r="H58" s="6"/>
      <c r="I58" s="43" t="s">
        <v>152</v>
      </c>
      <c r="J58" s="6">
        <v>64.599999999999994</v>
      </c>
      <c r="K58" s="305"/>
    </row>
    <row r="59" spans="1:11" ht="15.75" thickBot="1" x14ac:dyDescent="0.3">
      <c r="A59" s="83" t="s">
        <v>153</v>
      </c>
      <c r="B59" s="6">
        <v>40.200000000000003</v>
      </c>
      <c r="C59" s="43" t="s">
        <v>154</v>
      </c>
      <c r="D59" s="6">
        <v>52.4</v>
      </c>
      <c r="E59" s="43" t="s">
        <v>155</v>
      </c>
      <c r="F59" s="6">
        <v>46.6</v>
      </c>
      <c r="G59" s="43"/>
      <c r="H59" s="6"/>
      <c r="I59" s="43" t="s">
        <v>156</v>
      </c>
      <c r="J59" s="6">
        <v>72</v>
      </c>
      <c r="K59" s="305"/>
    </row>
    <row r="60" spans="1:11" ht="15.75" thickBot="1" x14ac:dyDescent="0.3">
      <c r="A60" s="83" t="s">
        <v>157</v>
      </c>
      <c r="B60" s="6">
        <v>47.2</v>
      </c>
      <c r="C60" s="43" t="s">
        <v>158</v>
      </c>
      <c r="D60" s="6">
        <v>56.4</v>
      </c>
      <c r="E60" s="43" t="s">
        <v>159</v>
      </c>
      <c r="F60" s="6">
        <v>54.6</v>
      </c>
      <c r="G60" s="43"/>
      <c r="H60" s="6"/>
      <c r="I60" s="43" t="s">
        <v>160</v>
      </c>
      <c r="J60" s="6">
        <v>80.2</v>
      </c>
      <c r="K60" s="305"/>
    </row>
    <row r="61" spans="1:11" ht="15.75" thickBot="1" x14ac:dyDescent="0.3">
      <c r="A61" s="83" t="s">
        <v>161</v>
      </c>
      <c r="B61" s="6">
        <v>55.2</v>
      </c>
      <c r="C61" s="43" t="s">
        <v>162</v>
      </c>
      <c r="D61" s="6">
        <v>60.4</v>
      </c>
      <c r="E61" s="43" t="s">
        <v>163</v>
      </c>
      <c r="F61" s="6">
        <v>64.599999999999994</v>
      </c>
      <c r="G61" s="43"/>
      <c r="H61" s="6"/>
      <c r="I61" s="43" t="s">
        <v>164</v>
      </c>
      <c r="J61" s="6">
        <v>86.2</v>
      </c>
      <c r="K61" s="305"/>
    </row>
    <row r="62" spans="1:11" ht="15.75" thickBot="1" x14ac:dyDescent="0.3">
      <c r="A62" s="83" t="s">
        <v>165</v>
      </c>
      <c r="B62" s="6">
        <v>61.6</v>
      </c>
      <c r="C62" s="43" t="s">
        <v>166</v>
      </c>
      <c r="D62" s="6">
        <v>33.200000000000003</v>
      </c>
      <c r="E62" s="43" t="s">
        <v>167</v>
      </c>
      <c r="F62" s="6">
        <v>72.599999999999994</v>
      </c>
      <c r="G62" s="43"/>
      <c r="H62" s="6"/>
      <c r="I62" s="43" t="s">
        <v>168</v>
      </c>
      <c r="J62" s="6">
        <v>26.4</v>
      </c>
      <c r="K62" s="305"/>
    </row>
    <row r="63" spans="1:11" ht="15.75" thickBot="1" x14ac:dyDescent="0.3">
      <c r="A63" s="83" t="s">
        <v>169</v>
      </c>
      <c r="B63" s="6">
        <v>4</v>
      </c>
      <c r="C63" s="43" t="s">
        <v>170</v>
      </c>
      <c r="D63" s="6">
        <v>46.4</v>
      </c>
      <c r="E63" s="43" t="s">
        <v>171</v>
      </c>
      <c r="F63" s="6">
        <v>13.2</v>
      </c>
      <c r="G63" s="43"/>
      <c r="H63" s="6"/>
      <c r="I63" s="43" t="s">
        <v>172</v>
      </c>
      <c r="J63" s="6">
        <v>35.4</v>
      </c>
      <c r="K63" s="305"/>
    </row>
    <row r="64" spans="1:11" ht="15.75" thickBot="1" x14ac:dyDescent="0.3">
      <c r="A64" s="83"/>
      <c r="B64" s="6"/>
      <c r="C64" s="43" t="s">
        <v>173</v>
      </c>
      <c r="D64" s="6">
        <v>56</v>
      </c>
      <c r="E64" s="43" t="s">
        <v>174</v>
      </c>
      <c r="F64" s="6">
        <v>23.8</v>
      </c>
      <c r="G64" s="43"/>
      <c r="H64" s="6"/>
      <c r="I64" s="43"/>
      <c r="J64" s="6"/>
      <c r="K64" s="305"/>
    </row>
    <row r="65" spans="1:11" ht="15.75" thickBot="1" x14ac:dyDescent="0.3">
      <c r="A65" s="83"/>
      <c r="B65" s="6"/>
      <c r="C65" s="43" t="s">
        <v>175</v>
      </c>
      <c r="D65" s="6">
        <v>66.599999999999994</v>
      </c>
      <c r="E65" s="43"/>
      <c r="F65" s="6"/>
      <c r="G65" s="43"/>
      <c r="H65" s="6"/>
      <c r="I65" s="43"/>
      <c r="J65" s="6"/>
      <c r="K65" s="305"/>
    </row>
    <row r="66" spans="1:11" ht="15.75" thickBot="1" x14ac:dyDescent="0.3">
      <c r="A66" s="83"/>
      <c r="B66" s="6"/>
      <c r="C66" s="43" t="s">
        <v>176</v>
      </c>
      <c r="D66" s="6">
        <v>77.2</v>
      </c>
      <c r="E66" s="43"/>
      <c r="F66" s="6"/>
      <c r="G66" s="43"/>
      <c r="H66" s="6"/>
      <c r="I66" s="43"/>
      <c r="J66" s="6"/>
      <c r="K66" s="305"/>
    </row>
    <row r="67" spans="1:11" ht="15.75" thickBot="1" x14ac:dyDescent="0.3">
      <c r="A67" s="83"/>
      <c r="B67" s="6"/>
      <c r="C67" s="43" t="s">
        <v>177</v>
      </c>
      <c r="D67" s="6">
        <v>83.2</v>
      </c>
      <c r="E67" s="43"/>
      <c r="F67" s="6"/>
      <c r="G67" s="43"/>
      <c r="H67" s="6"/>
      <c r="I67" s="43"/>
      <c r="J67" s="6"/>
      <c r="K67" s="305"/>
    </row>
    <row r="68" spans="1:11" ht="15.75" thickBot="1" x14ac:dyDescent="0.3">
      <c r="A68" s="89"/>
      <c r="B68" s="86"/>
      <c r="C68" s="85"/>
      <c r="D68" s="86"/>
      <c r="E68" s="87"/>
      <c r="F68" s="88"/>
      <c r="G68" s="72"/>
      <c r="H68" s="88"/>
      <c r="I68" s="72"/>
      <c r="J68" s="88"/>
      <c r="K68" s="307"/>
    </row>
    <row r="69" spans="1:11" ht="15.75" thickBot="1" x14ac:dyDescent="0.3">
      <c r="A69" s="10"/>
      <c r="B69" s="65">
        <f>B54+B55+B56+B57+B58+B59+B60+B61+B62+B63+B64+B65+B66+B67+B68</f>
        <v>297.2</v>
      </c>
      <c r="C69" s="65"/>
      <c r="D69" s="65">
        <f t="shared" ref="C69:J69" si="4">D54+D55+D56+D57+D58+D59+D60+D61+D62+D63+D64+D65+D66+D67+D68</f>
        <v>713</v>
      </c>
      <c r="E69" s="65"/>
      <c r="F69" s="65">
        <f t="shared" si="4"/>
        <v>382.4</v>
      </c>
      <c r="G69" s="65"/>
      <c r="H69" s="65">
        <f t="shared" si="4"/>
        <v>41.2</v>
      </c>
      <c r="I69" s="65"/>
      <c r="J69" s="65">
        <f t="shared" si="4"/>
        <v>520.99999999999989</v>
      </c>
      <c r="K69" s="306"/>
    </row>
  </sheetData>
  <mergeCells count="24">
    <mergeCell ref="A50:J50"/>
    <mergeCell ref="A51:D51"/>
    <mergeCell ref="E51:J51"/>
    <mergeCell ref="A52:B52"/>
    <mergeCell ref="C52:D52"/>
    <mergeCell ref="E52:F52"/>
    <mergeCell ref="G52:H52"/>
    <mergeCell ref="I52:J52"/>
    <mergeCell ref="A19:H19"/>
    <mergeCell ref="A20:B20"/>
    <mergeCell ref="C20:H20"/>
    <mergeCell ref="A21:B21"/>
    <mergeCell ref="C21:D21"/>
    <mergeCell ref="E21:F21"/>
    <mergeCell ref="G21:H21"/>
    <mergeCell ref="K3:L3"/>
    <mergeCell ref="A1:L1"/>
    <mergeCell ref="A2:D2"/>
    <mergeCell ref="A3:B3"/>
    <mergeCell ref="C3:D3"/>
    <mergeCell ref="E3:F3"/>
    <mergeCell ref="G3:H3"/>
    <mergeCell ref="I3:J3"/>
    <mergeCell ref="E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7B60-5FFA-4550-ACAC-E65D57B071E7}">
  <sheetPr>
    <tabColor theme="9" tint="0.39997558519241921"/>
  </sheetPr>
  <dimension ref="A1:J61"/>
  <sheetViews>
    <sheetView zoomScale="115" zoomScaleNormal="115" workbookViewId="0">
      <selection activeCell="C43" sqref="C43"/>
    </sheetView>
  </sheetViews>
  <sheetFormatPr defaultRowHeight="15" x14ac:dyDescent="0.25"/>
  <cols>
    <col min="2" max="2" width="26.5703125" bestFit="1" customWidth="1"/>
  </cols>
  <sheetData>
    <row r="1" spans="1:10" ht="19.5" thickBot="1" x14ac:dyDescent="0.35">
      <c r="A1" s="241" t="s">
        <v>50</v>
      </c>
      <c r="B1" s="241"/>
    </row>
    <row r="2" spans="1:10" ht="19.5" thickBot="1" x14ac:dyDescent="0.35">
      <c r="A2" s="227" t="s">
        <v>29</v>
      </c>
      <c r="B2" s="228"/>
      <c r="C2" s="228"/>
      <c r="D2" s="228"/>
      <c r="E2" s="228"/>
      <c r="F2" s="228"/>
      <c r="G2" s="228"/>
      <c r="H2" s="228"/>
      <c r="I2" s="228"/>
      <c r="J2" s="229"/>
    </row>
    <row r="3" spans="1:10" x14ac:dyDescent="0.25">
      <c r="A3" s="222" t="s">
        <v>30</v>
      </c>
      <c r="B3" s="222" t="s">
        <v>262</v>
      </c>
      <c r="C3" s="219">
        <v>17</v>
      </c>
      <c r="D3" s="219">
        <v>15.4</v>
      </c>
      <c r="E3" s="219">
        <v>5.6</v>
      </c>
      <c r="F3" s="219">
        <v>10</v>
      </c>
      <c r="G3" s="219">
        <v>3.2</v>
      </c>
      <c r="H3" s="219">
        <v>1</v>
      </c>
      <c r="I3" s="219"/>
      <c r="J3" s="246">
        <f>C3+D3+E3+F3+G3+H3+I3</f>
        <v>52.2</v>
      </c>
    </row>
    <row r="4" spans="1:10" ht="1.5" customHeight="1" thickBot="1" x14ac:dyDescent="0.3">
      <c r="A4" s="223"/>
      <c r="B4" s="224"/>
      <c r="C4" s="221"/>
      <c r="D4" s="221"/>
      <c r="E4" s="221"/>
      <c r="F4" s="221"/>
      <c r="G4" s="221"/>
      <c r="H4" s="221"/>
      <c r="I4" s="221"/>
      <c r="J4" s="247"/>
    </row>
    <row r="5" spans="1:10" ht="15.75" thickBot="1" x14ac:dyDescent="0.3">
      <c r="A5" s="223"/>
      <c r="B5" s="225" t="s">
        <v>32</v>
      </c>
      <c r="C5" s="225">
        <v>3</v>
      </c>
      <c r="D5" s="225">
        <v>8</v>
      </c>
      <c r="E5" s="225">
        <v>5.2</v>
      </c>
      <c r="F5" s="225">
        <v>6</v>
      </c>
      <c r="G5" s="225">
        <v>9.8000000000000007</v>
      </c>
      <c r="H5" s="225">
        <v>8</v>
      </c>
      <c r="I5" s="226">
        <v>3</v>
      </c>
      <c r="J5" s="230">
        <f t="shared" ref="J5:J19" si="0">C5+D5+E5+F5+G5+H5+I5</f>
        <v>43</v>
      </c>
    </row>
    <row r="6" spans="1:10" ht="15.75" thickBot="1" x14ac:dyDescent="0.3">
      <c r="A6" s="224"/>
      <c r="B6" s="225" t="s">
        <v>33</v>
      </c>
      <c r="C6" s="225">
        <v>3</v>
      </c>
      <c r="D6" s="225">
        <v>4.8</v>
      </c>
      <c r="E6" s="225"/>
      <c r="F6" s="225"/>
      <c r="G6" s="225"/>
      <c r="H6" s="225"/>
      <c r="I6" s="226"/>
      <c r="J6" s="230">
        <f t="shared" si="0"/>
        <v>7.8</v>
      </c>
    </row>
    <row r="7" spans="1:10" ht="15.75" thickBot="1" x14ac:dyDescent="0.3">
      <c r="A7" s="222" t="s">
        <v>255</v>
      </c>
      <c r="B7" s="225" t="s">
        <v>37</v>
      </c>
      <c r="C7" s="225">
        <v>4.9000000000000004</v>
      </c>
      <c r="D7" s="225">
        <v>5.8</v>
      </c>
      <c r="E7" s="225">
        <v>8.1999999999999993</v>
      </c>
      <c r="F7" s="225">
        <v>5.8</v>
      </c>
      <c r="G7" s="225"/>
      <c r="H7" s="225"/>
      <c r="I7" s="226"/>
      <c r="J7" s="230">
        <f t="shared" si="0"/>
        <v>24.7</v>
      </c>
    </row>
    <row r="8" spans="1:10" ht="15.75" thickBot="1" x14ac:dyDescent="0.3">
      <c r="A8" s="223"/>
      <c r="B8" s="225" t="s">
        <v>256</v>
      </c>
      <c r="C8" s="225">
        <v>2.8</v>
      </c>
      <c r="D8" s="225">
        <v>10</v>
      </c>
      <c r="E8" s="225">
        <v>3.2</v>
      </c>
      <c r="F8" s="225">
        <v>7.7</v>
      </c>
      <c r="G8" s="225"/>
      <c r="H8" s="225"/>
      <c r="I8" s="226"/>
      <c r="J8" s="230">
        <f t="shared" si="0"/>
        <v>23.7</v>
      </c>
    </row>
    <row r="9" spans="1:10" ht="15.75" thickBot="1" x14ac:dyDescent="0.3">
      <c r="A9" s="223"/>
      <c r="B9" s="225" t="s">
        <v>38</v>
      </c>
      <c r="C9" s="225">
        <v>1.2</v>
      </c>
      <c r="D9" s="225">
        <v>2.7</v>
      </c>
      <c r="E9" s="225">
        <v>9.9</v>
      </c>
      <c r="F9" s="225">
        <v>2.9</v>
      </c>
      <c r="G9" s="225">
        <v>6.9</v>
      </c>
      <c r="H9" s="225"/>
      <c r="I9" s="226"/>
      <c r="J9" s="230">
        <f t="shared" si="0"/>
        <v>23.6</v>
      </c>
    </row>
    <row r="10" spans="1:10" ht="15.75" thickBot="1" x14ac:dyDescent="0.3">
      <c r="A10" s="223"/>
      <c r="B10" s="225" t="s">
        <v>35</v>
      </c>
      <c r="C10" s="225">
        <v>8.6</v>
      </c>
      <c r="D10" s="225"/>
      <c r="E10" s="225"/>
      <c r="F10" s="225"/>
      <c r="G10" s="225"/>
      <c r="H10" s="225"/>
      <c r="I10" s="226"/>
      <c r="J10" s="230">
        <f t="shared" si="0"/>
        <v>8.6</v>
      </c>
    </row>
    <row r="11" spans="1:10" ht="15.75" thickBot="1" x14ac:dyDescent="0.3">
      <c r="A11" s="224"/>
      <c r="B11" s="225" t="s">
        <v>33</v>
      </c>
      <c r="C11" s="225">
        <v>6</v>
      </c>
      <c r="D11" s="225">
        <v>2.2000000000000002</v>
      </c>
      <c r="E11" s="225"/>
      <c r="F11" s="225"/>
      <c r="G11" s="225"/>
      <c r="H11" s="225"/>
      <c r="I11" s="226"/>
      <c r="J11" s="230">
        <f t="shared" si="0"/>
        <v>8.1999999999999993</v>
      </c>
    </row>
    <row r="12" spans="1:10" ht="15" customHeight="1" thickBot="1" x14ac:dyDescent="0.3">
      <c r="A12" s="222" t="s">
        <v>39</v>
      </c>
      <c r="B12" s="222" t="s">
        <v>257</v>
      </c>
      <c r="C12" s="222">
        <v>9.1999999999999993</v>
      </c>
      <c r="D12" s="222">
        <v>7.2</v>
      </c>
      <c r="E12" s="222">
        <v>22.8</v>
      </c>
      <c r="F12" s="222">
        <v>15.8</v>
      </c>
      <c r="G12" s="222">
        <v>10</v>
      </c>
      <c r="H12" s="222">
        <v>7.2</v>
      </c>
      <c r="I12" s="222">
        <v>9.1999999999999993</v>
      </c>
      <c r="J12" s="246">
        <f t="shared" si="0"/>
        <v>81.400000000000006</v>
      </c>
    </row>
    <row r="13" spans="1:10" ht="15.75" hidden="1" thickBot="1" x14ac:dyDescent="0.3">
      <c r="A13" s="223"/>
      <c r="B13" s="224"/>
      <c r="C13" s="224"/>
      <c r="D13" s="224"/>
      <c r="E13" s="224"/>
      <c r="F13" s="224"/>
      <c r="G13" s="224"/>
      <c r="H13" s="224"/>
      <c r="I13" s="224"/>
      <c r="J13" s="247"/>
    </row>
    <row r="14" spans="1:10" ht="15.75" thickBot="1" x14ac:dyDescent="0.3">
      <c r="A14" s="224"/>
      <c r="B14" s="225" t="s">
        <v>33</v>
      </c>
      <c r="C14" s="225">
        <v>3.9</v>
      </c>
      <c r="D14" s="225">
        <v>2.2000000000000002</v>
      </c>
      <c r="E14" s="225"/>
      <c r="F14" s="225"/>
      <c r="G14" s="225"/>
      <c r="H14" s="225"/>
      <c r="I14" s="226"/>
      <c r="J14" s="230">
        <f t="shared" si="0"/>
        <v>6.1</v>
      </c>
    </row>
    <row r="15" spans="1:10" ht="15.75" thickBot="1" x14ac:dyDescent="0.3">
      <c r="A15" s="222" t="s">
        <v>41</v>
      </c>
      <c r="B15" s="225" t="s">
        <v>42</v>
      </c>
      <c r="C15" s="225">
        <v>10</v>
      </c>
      <c r="D15" s="225">
        <v>5.3</v>
      </c>
      <c r="E15" s="225">
        <v>7.7</v>
      </c>
      <c r="F15" s="225"/>
      <c r="G15" s="225"/>
      <c r="H15" s="225"/>
      <c r="I15" s="226"/>
      <c r="J15" s="230">
        <f t="shared" si="0"/>
        <v>23</v>
      </c>
    </row>
    <row r="16" spans="1:10" ht="15.75" thickBot="1" x14ac:dyDescent="0.3">
      <c r="A16" s="223"/>
      <c r="B16" s="225" t="s">
        <v>43</v>
      </c>
      <c r="C16" s="225">
        <v>7.7</v>
      </c>
      <c r="D16" s="225">
        <v>2.5</v>
      </c>
      <c r="E16" s="225">
        <v>3.3</v>
      </c>
      <c r="F16" s="225"/>
      <c r="G16" s="225"/>
      <c r="H16" s="225"/>
      <c r="I16" s="226"/>
      <c r="J16" s="230">
        <f t="shared" si="0"/>
        <v>13.5</v>
      </c>
    </row>
    <row r="17" spans="1:10" x14ac:dyDescent="0.25">
      <c r="A17" s="223"/>
      <c r="B17" s="219" t="s">
        <v>33</v>
      </c>
      <c r="C17" s="219">
        <v>2</v>
      </c>
      <c r="D17" s="219"/>
      <c r="E17" s="219"/>
      <c r="F17" s="219"/>
      <c r="G17" s="219"/>
      <c r="H17" s="219"/>
      <c r="I17" s="219"/>
      <c r="J17" s="246">
        <f>C17+D19+E19+F19+G19+H19+I19</f>
        <v>2</v>
      </c>
    </row>
    <row r="18" spans="1:10" ht="0.75" customHeight="1" x14ac:dyDescent="0.25">
      <c r="A18" s="223"/>
      <c r="B18" s="220"/>
      <c r="C18" s="220"/>
      <c r="D18" s="220"/>
      <c r="E18" s="220"/>
      <c r="F18" s="220"/>
      <c r="G18" s="220"/>
      <c r="H18" s="220"/>
      <c r="I18" s="220"/>
      <c r="J18" s="302"/>
    </row>
    <row r="19" spans="1:10" ht="2.25" customHeight="1" thickBot="1" x14ac:dyDescent="0.3">
      <c r="A19" s="224"/>
      <c r="B19" s="221"/>
      <c r="C19" s="221"/>
      <c r="D19" s="221"/>
      <c r="E19" s="221"/>
      <c r="F19" s="221"/>
      <c r="G19" s="221"/>
      <c r="H19" s="221"/>
      <c r="I19" s="221"/>
      <c r="J19" s="247"/>
    </row>
    <row r="20" spans="1:10" ht="15.75" thickBot="1" x14ac:dyDescent="0.3">
      <c r="A20" s="231"/>
      <c r="B20" s="232"/>
      <c r="C20" s="232"/>
      <c r="D20" s="232"/>
      <c r="E20" s="232"/>
      <c r="F20" s="232"/>
      <c r="G20" s="232"/>
      <c r="H20" s="232"/>
      <c r="I20" s="300" t="s">
        <v>0</v>
      </c>
      <c r="J20" s="301">
        <f>J3+J5+J6+J7+J8+J9+J10+J11+J12+J14+J15+J16+J17</f>
        <v>317.8</v>
      </c>
    </row>
    <row r="21" spans="1:10" ht="15.75" thickBot="1" x14ac:dyDescent="0.3">
      <c r="A21" s="231"/>
      <c r="B21" s="232"/>
      <c r="C21" s="232"/>
      <c r="D21" s="232"/>
      <c r="E21" s="232"/>
      <c r="F21" s="232"/>
      <c r="G21" s="232"/>
      <c r="H21" s="232"/>
      <c r="I21" s="234"/>
      <c r="J21" s="235"/>
    </row>
    <row r="22" spans="1:10" ht="19.5" thickBot="1" x14ac:dyDescent="0.35">
      <c r="A22" s="227" t="s">
        <v>258</v>
      </c>
      <c r="B22" s="228"/>
      <c r="C22" s="228"/>
      <c r="D22" s="228"/>
      <c r="E22" s="228"/>
      <c r="F22" s="228"/>
      <c r="G22" s="228"/>
      <c r="H22" s="228"/>
      <c r="I22" s="228"/>
      <c r="J22" s="229"/>
    </row>
    <row r="23" spans="1:10" ht="15.75" customHeight="1" thickBot="1" x14ac:dyDescent="0.3">
      <c r="A23" s="238" t="s">
        <v>30</v>
      </c>
      <c r="B23" s="225" t="s">
        <v>38</v>
      </c>
      <c r="C23" s="225">
        <v>9.3000000000000007</v>
      </c>
      <c r="D23" s="225">
        <v>8.1</v>
      </c>
      <c r="E23" s="225">
        <v>15.6</v>
      </c>
      <c r="F23" s="225">
        <v>2.9</v>
      </c>
      <c r="G23" s="225"/>
      <c r="H23" s="225"/>
      <c r="I23" s="226"/>
      <c r="J23" s="237">
        <f>C23+D23+E23+F23+G23+H23+I23</f>
        <v>35.9</v>
      </c>
    </row>
    <row r="24" spans="1:10" ht="15.75" thickBot="1" x14ac:dyDescent="0.3">
      <c r="A24" s="239"/>
      <c r="B24" s="225" t="s">
        <v>37</v>
      </c>
      <c r="C24" s="225">
        <v>5.5</v>
      </c>
      <c r="D24" s="225">
        <v>5</v>
      </c>
      <c r="E24" s="225">
        <v>4.3</v>
      </c>
      <c r="F24" s="225">
        <v>15.7</v>
      </c>
      <c r="G24" s="225">
        <v>9.6</v>
      </c>
      <c r="H24" s="225">
        <v>9</v>
      </c>
      <c r="I24" s="226"/>
      <c r="J24" s="237">
        <f t="shared" ref="J24:J29" si="1">C24+D24+E24+F24+G24+H24+I24</f>
        <v>49.1</v>
      </c>
    </row>
    <row r="25" spans="1:10" ht="15.75" thickBot="1" x14ac:dyDescent="0.3">
      <c r="A25" s="240"/>
      <c r="B25" s="225" t="s">
        <v>33</v>
      </c>
      <c r="C25" s="225">
        <v>4.9000000000000004</v>
      </c>
      <c r="D25" s="225">
        <v>5</v>
      </c>
      <c r="E25" s="225">
        <f>SUM(C25:D25)</f>
        <v>9.9</v>
      </c>
      <c r="F25" s="225"/>
      <c r="G25" s="225"/>
      <c r="H25" s="225"/>
      <c r="I25" s="226"/>
      <c r="J25" s="237">
        <f t="shared" si="1"/>
        <v>19.8</v>
      </c>
    </row>
    <row r="26" spans="1:10" ht="15.75" thickBot="1" x14ac:dyDescent="0.3">
      <c r="A26" s="222" t="s">
        <v>34</v>
      </c>
      <c r="B26" s="225" t="s">
        <v>259</v>
      </c>
      <c r="C26" s="225">
        <v>6</v>
      </c>
      <c r="D26" s="225">
        <v>7.2</v>
      </c>
      <c r="E26" s="225">
        <v>5.8</v>
      </c>
      <c r="F26" s="225"/>
      <c r="G26" s="225"/>
      <c r="H26" s="225"/>
      <c r="I26" s="226"/>
      <c r="J26" s="237">
        <f t="shared" si="1"/>
        <v>19</v>
      </c>
    </row>
    <row r="27" spans="1:10" ht="15.75" thickBot="1" x14ac:dyDescent="0.3">
      <c r="A27" s="223"/>
      <c r="B27" s="225" t="s">
        <v>260</v>
      </c>
      <c r="C27" s="225">
        <v>3.3</v>
      </c>
      <c r="D27" s="225">
        <v>9.8000000000000007</v>
      </c>
      <c r="E27" s="225">
        <v>15.7</v>
      </c>
      <c r="F27" s="225">
        <v>5.7</v>
      </c>
      <c r="G27" s="225">
        <v>7.8</v>
      </c>
      <c r="H27" s="225"/>
      <c r="I27" s="226"/>
      <c r="J27" s="237">
        <f t="shared" si="1"/>
        <v>42.3</v>
      </c>
    </row>
    <row r="28" spans="1:10" ht="15.75" thickBot="1" x14ac:dyDescent="0.3">
      <c r="A28" s="223"/>
      <c r="B28" s="225" t="s">
        <v>35</v>
      </c>
      <c r="C28" s="225"/>
      <c r="D28" s="225"/>
      <c r="E28" s="225"/>
      <c r="F28" s="225"/>
      <c r="G28" s="225"/>
      <c r="H28" s="225"/>
      <c r="I28" s="226"/>
      <c r="J28" s="237">
        <f t="shared" si="1"/>
        <v>0</v>
      </c>
    </row>
    <row r="29" spans="1:10" ht="15.75" thickBot="1" x14ac:dyDescent="0.3">
      <c r="A29" s="224"/>
      <c r="B29" s="225" t="s">
        <v>33</v>
      </c>
      <c r="C29" s="225">
        <v>6</v>
      </c>
      <c r="D29" s="225">
        <v>3</v>
      </c>
      <c r="E29" s="225"/>
      <c r="F29" s="225"/>
      <c r="G29" s="225"/>
      <c r="H29" s="225"/>
      <c r="I29" s="226"/>
      <c r="J29" s="237">
        <f t="shared" si="1"/>
        <v>9</v>
      </c>
    </row>
    <row r="30" spans="1:10" ht="19.5" thickBot="1" x14ac:dyDescent="0.35">
      <c r="A30" s="218"/>
      <c r="I30" s="236" t="s">
        <v>0</v>
      </c>
      <c r="J30" s="233">
        <f>J23+J24+J25+J26+J27+J28+J29</f>
        <v>175.1</v>
      </c>
    </row>
    <row r="32" spans="1:10" ht="21.75" thickBot="1" x14ac:dyDescent="0.4">
      <c r="A32" s="287" t="s">
        <v>261</v>
      </c>
      <c r="B32" s="287"/>
    </row>
    <row r="33" spans="1:10" ht="19.5" thickBot="1" x14ac:dyDescent="0.35">
      <c r="A33" s="227" t="s">
        <v>29</v>
      </c>
      <c r="B33" s="228"/>
      <c r="C33" s="228"/>
      <c r="D33" s="228"/>
      <c r="E33" s="228"/>
      <c r="F33" s="228"/>
      <c r="G33" s="228"/>
      <c r="H33" s="228"/>
      <c r="I33" s="228"/>
      <c r="J33" s="229"/>
    </row>
    <row r="34" spans="1:10" ht="15.75" thickBot="1" x14ac:dyDescent="0.3">
      <c r="A34" s="222" t="s">
        <v>30</v>
      </c>
      <c r="B34" s="222" t="s">
        <v>262</v>
      </c>
      <c r="C34" s="225"/>
      <c r="D34" s="225"/>
      <c r="E34" s="225"/>
      <c r="F34" s="225"/>
      <c r="G34" s="225"/>
      <c r="H34" s="225"/>
      <c r="I34" s="226"/>
      <c r="J34" s="230">
        <f>C34+D34+E34+F34+G34+H34+I34</f>
        <v>0</v>
      </c>
    </row>
    <row r="35" spans="1:10" ht="15.75" thickBot="1" x14ac:dyDescent="0.3">
      <c r="A35" s="223"/>
      <c r="B35" s="224"/>
      <c r="C35" s="225"/>
      <c r="D35" s="225"/>
      <c r="E35" s="225"/>
      <c r="F35" s="225"/>
      <c r="G35" s="225"/>
      <c r="H35" s="225"/>
      <c r="I35" s="226"/>
      <c r="J35" s="230">
        <f t="shared" ref="J35:J50" si="2">C35+D35+E35+F35+G35+H35+I35</f>
        <v>0</v>
      </c>
    </row>
    <row r="36" spans="1:10" ht="15.75" thickBot="1" x14ac:dyDescent="0.3">
      <c r="A36" s="223"/>
      <c r="B36" s="225" t="s">
        <v>32</v>
      </c>
      <c r="C36" s="225"/>
      <c r="D36" s="225"/>
      <c r="E36" s="225"/>
      <c r="F36" s="225"/>
      <c r="G36" s="225"/>
      <c r="H36" s="225"/>
      <c r="I36" s="226"/>
      <c r="J36" s="230">
        <f t="shared" si="2"/>
        <v>0</v>
      </c>
    </row>
    <row r="37" spans="1:10" ht="15.75" thickBot="1" x14ac:dyDescent="0.3">
      <c r="A37" s="224"/>
      <c r="B37" s="225" t="s">
        <v>33</v>
      </c>
      <c r="C37" s="225"/>
      <c r="D37" s="225"/>
      <c r="E37" s="225"/>
      <c r="F37" s="225"/>
      <c r="G37" s="225"/>
      <c r="H37" s="225"/>
      <c r="I37" s="226"/>
      <c r="J37" s="230">
        <f t="shared" si="2"/>
        <v>0</v>
      </c>
    </row>
    <row r="38" spans="1:10" ht="15.75" thickBot="1" x14ac:dyDescent="0.3">
      <c r="A38" s="222" t="s">
        <v>255</v>
      </c>
      <c r="B38" s="225" t="s">
        <v>37</v>
      </c>
      <c r="C38" s="225">
        <v>8</v>
      </c>
      <c r="D38" s="225"/>
      <c r="E38" s="225"/>
      <c r="F38" s="225"/>
      <c r="G38" s="225"/>
      <c r="H38" s="225"/>
      <c r="I38" s="226"/>
      <c r="J38" s="230">
        <f t="shared" si="2"/>
        <v>8</v>
      </c>
    </row>
    <row r="39" spans="1:10" ht="15.75" thickBot="1" x14ac:dyDescent="0.3">
      <c r="A39" s="223"/>
      <c r="B39" s="225" t="s">
        <v>256</v>
      </c>
      <c r="C39" s="225">
        <v>10</v>
      </c>
      <c r="D39" s="225"/>
      <c r="E39" s="225"/>
      <c r="F39" s="225"/>
      <c r="G39" s="225"/>
      <c r="H39" s="225"/>
      <c r="I39" s="226"/>
      <c r="J39" s="230">
        <f t="shared" si="2"/>
        <v>10</v>
      </c>
    </row>
    <row r="40" spans="1:10" ht="15.75" thickBot="1" x14ac:dyDescent="0.3">
      <c r="A40" s="223"/>
      <c r="B40" s="225" t="s">
        <v>38</v>
      </c>
      <c r="C40" s="225"/>
      <c r="D40" s="225"/>
      <c r="E40" s="225"/>
      <c r="F40" s="225"/>
      <c r="G40" s="225"/>
      <c r="H40" s="225"/>
      <c r="I40" s="226"/>
      <c r="J40" s="230">
        <f t="shared" si="2"/>
        <v>0</v>
      </c>
    </row>
    <row r="41" spans="1:10" ht="15.75" thickBot="1" x14ac:dyDescent="0.3">
      <c r="A41" s="223"/>
      <c r="B41" s="225" t="s">
        <v>35</v>
      </c>
      <c r="C41" s="225"/>
      <c r="D41" s="225"/>
      <c r="E41" s="225"/>
      <c r="F41" s="225"/>
      <c r="G41" s="225"/>
      <c r="H41" s="225"/>
      <c r="I41" s="226"/>
      <c r="J41" s="230">
        <f t="shared" si="2"/>
        <v>0</v>
      </c>
    </row>
    <row r="42" spans="1:10" ht="15.75" thickBot="1" x14ac:dyDescent="0.3">
      <c r="A42" s="224"/>
      <c r="B42" s="225" t="s">
        <v>33</v>
      </c>
      <c r="C42" s="225"/>
      <c r="D42" s="225"/>
      <c r="E42" s="225"/>
      <c r="F42" s="225"/>
      <c r="G42" s="225"/>
      <c r="H42" s="225"/>
      <c r="I42" s="226"/>
      <c r="J42" s="230">
        <f t="shared" si="2"/>
        <v>0</v>
      </c>
    </row>
    <row r="43" spans="1:10" ht="15.75" thickBot="1" x14ac:dyDescent="0.3">
      <c r="A43" s="222" t="s">
        <v>39</v>
      </c>
      <c r="B43" s="225" t="s">
        <v>257</v>
      </c>
      <c r="C43" s="225">
        <v>11.8</v>
      </c>
      <c r="D43" s="225"/>
      <c r="E43" s="225"/>
      <c r="F43" s="225"/>
      <c r="G43" s="225"/>
      <c r="H43" s="225"/>
      <c r="I43" s="226"/>
      <c r="J43" s="230">
        <f t="shared" si="2"/>
        <v>11.8</v>
      </c>
    </row>
    <row r="44" spans="1:10" ht="15" customHeight="1" thickBot="1" x14ac:dyDescent="0.3">
      <c r="A44" s="223"/>
      <c r="B44" s="219" t="s">
        <v>33</v>
      </c>
      <c r="C44" s="219"/>
      <c r="D44" s="219"/>
      <c r="E44" s="219"/>
      <c r="F44" s="219"/>
      <c r="G44" s="219"/>
      <c r="H44" s="219"/>
      <c r="I44" s="219"/>
      <c r="J44" s="246">
        <f>C45+D45+E45+F45+G45+H45+I45</f>
        <v>0</v>
      </c>
    </row>
    <row r="45" spans="1:10" ht="15.75" hidden="1" thickBot="1" x14ac:dyDescent="0.3">
      <c r="A45" s="224"/>
      <c r="B45" s="221"/>
      <c r="C45" s="221"/>
      <c r="D45" s="221"/>
      <c r="E45" s="221"/>
      <c r="F45" s="221"/>
      <c r="G45" s="221"/>
      <c r="H45" s="221"/>
      <c r="I45" s="221"/>
      <c r="J45" s="247"/>
    </row>
    <row r="46" spans="1:10" ht="15.75" thickBot="1" x14ac:dyDescent="0.3">
      <c r="A46" s="222" t="s">
        <v>41</v>
      </c>
      <c r="B46" s="225" t="s">
        <v>42</v>
      </c>
      <c r="C46" s="225">
        <v>8.9</v>
      </c>
      <c r="D46" s="225"/>
      <c r="E46" s="225"/>
      <c r="F46" s="225"/>
      <c r="G46" s="225"/>
      <c r="H46" s="225"/>
      <c r="I46" s="226"/>
      <c r="J46" s="230">
        <f t="shared" si="2"/>
        <v>8.9</v>
      </c>
    </row>
    <row r="47" spans="1:10" ht="15.75" thickBot="1" x14ac:dyDescent="0.3">
      <c r="A47" s="223"/>
      <c r="B47" s="225" t="s">
        <v>43</v>
      </c>
      <c r="C47" s="225">
        <v>10</v>
      </c>
      <c r="D47" s="225"/>
      <c r="E47" s="225"/>
      <c r="F47" s="225"/>
      <c r="G47" s="225"/>
      <c r="H47" s="225"/>
      <c r="I47" s="226"/>
      <c r="J47" s="230">
        <f t="shared" si="2"/>
        <v>10</v>
      </c>
    </row>
    <row r="48" spans="1:10" ht="15" customHeight="1" thickBot="1" x14ac:dyDescent="0.3">
      <c r="A48" s="224"/>
      <c r="B48" s="225" t="s">
        <v>33</v>
      </c>
      <c r="C48" s="225"/>
      <c r="D48" s="225"/>
      <c r="E48" s="225"/>
      <c r="F48" s="225"/>
      <c r="G48" s="225"/>
      <c r="H48" s="225"/>
      <c r="I48" s="225"/>
      <c r="J48" s="230">
        <f>C50+D50+E50+F50+G50+H50+I50</f>
        <v>0</v>
      </c>
    </row>
    <row r="49" spans="1:10" ht="1.5" hidden="1" customHeight="1" thickBot="1" x14ac:dyDescent="0.3">
      <c r="A49" s="225"/>
      <c r="B49" s="225"/>
      <c r="C49" s="225"/>
      <c r="D49" s="225"/>
      <c r="E49" s="225"/>
      <c r="F49" s="225"/>
      <c r="G49" s="225"/>
      <c r="H49" s="225"/>
      <c r="I49" s="225"/>
      <c r="J49" s="225"/>
    </row>
    <row r="50" spans="1:10" ht="15.75" hidden="1" customHeight="1" thickBot="1" x14ac:dyDescent="0.3">
      <c r="A50" s="225"/>
      <c r="B50" s="225"/>
      <c r="C50" s="225"/>
      <c r="D50" s="225"/>
      <c r="E50" s="225"/>
      <c r="F50" s="225"/>
      <c r="G50" s="225"/>
      <c r="H50" s="225"/>
      <c r="I50" s="225"/>
      <c r="J50" s="225"/>
    </row>
    <row r="51" spans="1:10" ht="15.75" thickBot="1" x14ac:dyDescent="0.3">
      <c r="A51" s="231"/>
      <c r="B51" s="232"/>
      <c r="C51" s="232"/>
      <c r="D51" s="232"/>
      <c r="E51" s="232"/>
      <c r="F51" s="232"/>
      <c r="G51" s="232"/>
      <c r="H51" s="232"/>
      <c r="I51" s="236" t="s">
        <v>0</v>
      </c>
      <c r="J51" s="233">
        <f>SUM(J34:J49)</f>
        <v>48.7</v>
      </c>
    </row>
    <row r="52" spans="1:10" ht="15.75" thickBot="1" x14ac:dyDescent="0.3">
      <c r="A52" s="231"/>
      <c r="B52" s="232"/>
      <c r="C52" s="232"/>
      <c r="D52" s="232"/>
      <c r="E52" s="232"/>
      <c r="F52" s="232"/>
      <c r="G52" s="232"/>
      <c r="H52" s="232"/>
      <c r="I52" s="234"/>
      <c r="J52" s="235"/>
    </row>
    <row r="53" spans="1:10" ht="19.5" thickBot="1" x14ac:dyDescent="0.35">
      <c r="A53" s="227" t="s">
        <v>258</v>
      </c>
      <c r="B53" s="228"/>
      <c r="C53" s="228"/>
      <c r="D53" s="228"/>
      <c r="E53" s="228"/>
      <c r="F53" s="228"/>
      <c r="G53" s="228"/>
      <c r="H53" s="228"/>
      <c r="I53" s="228"/>
      <c r="J53" s="229"/>
    </row>
    <row r="54" spans="1:10" ht="15.75" thickBot="1" x14ac:dyDescent="0.3">
      <c r="A54" s="238" t="s">
        <v>30</v>
      </c>
      <c r="B54" s="225" t="s">
        <v>38</v>
      </c>
      <c r="C54" s="225"/>
      <c r="D54" s="225"/>
      <c r="E54" s="225"/>
      <c r="F54" s="225"/>
      <c r="G54" s="225"/>
      <c r="H54" s="225"/>
      <c r="I54" s="226"/>
      <c r="J54" s="237">
        <f>C54+D54+E54+F54+G54+H54+I54</f>
        <v>0</v>
      </c>
    </row>
    <row r="55" spans="1:10" ht="15.75" thickBot="1" x14ac:dyDescent="0.3">
      <c r="A55" s="239"/>
      <c r="B55" s="225" t="s">
        <v>37</v>
      </c>
      <c r="C55" s="225"/>
      <c r="D55" s="225"/>
      <c r="E55" s="225"/>
      <c r="F55" s="225"/>
      <c r="G55" s="225"/>
      <c r="H55" s="225"/>
      <c r="I55" s="226"/>
      <c r="J55" s="237">
        <f t="shared" ref="J55:J60" si="3">C55+D55+E55+F55+G55+H55+I55</f>
        <v>0</v>
      </c>
    </row>
    <row r="56" spans="1:10" ht="15.75" thickBot="1" x14ac:dyDescent="0.3">
      <c r="A56" s="240"/>
      <c r="B56" s="225" t="s">
        <v>33</v>
      </c>
      <c r="C56" s="225"/>
      <c r="D56" s="225"/>
      <c r="E56" s="225"/>
      <c r="F56" s="225"/>
      <c r="G56" s="225"/>
      <c r="H56" s="225"/>
      <c r="I56" s="226"/>
      <c r="J56" s="237">
        <f t="shared" si="3"/>
        <v>0</v>
      </c>
    </row>
    <row r="57" spans="1:10" ht="15.75" thickBot="1" x14ac:dyDescent="0.3">
      <c r="A57" s="222" t="s">
        <v>34</v>
      </c>
      <c r="B57" s="225" t="s">
        <v>259</v>
      </c>
      <c r="C57" s="225"/>
      <c r="D57" s="225"/>
      <c r="E57" s="225"/>
      <c r="F57" s="225"/>
      <c r="G57" s="225"/>
      <c r="H57" s="225"/>
      <c r="I57" s="226"/>
      <c r="J57" s="237">
        <f t="shared" si="3"/>
        <v>0</v>
      </c>
    </row>
    <row r="58" spans="1:10" ht="15.75" thickBot="1" x14ac:dyDescent="0.3">
      <c r="A58" s="223"/>
      <c r="B58" s="225" t="s">
        <v>260</v>
      </c>
      <c r="C58" s="225"/>
      <c r="D58" s="225"/>
      <c r="E58" s="225"/>
      <c r="F58" s="225"/>
      <c r="G58" s="225"/>
      <c r="H58" s="225"/>
      <c r="I58" s="226"/>
      <c r="J58" s="237">
        <f t="shared" si="3"/>
        <v>0</v>
      </c>
    </row>
    <row r="59" spans="1:10" ht="15.75" thickBot="1" x14ac:dyDescent="0.3">
      <c r="A59" s="223"/>
      <c r="B59" s="225" t="s">
        <v>35</v>
      </c>
      <c r="C59" s="225"/>
      <c r="D59" s="225"/>
      <c r="E59" s="225"/>
      <c r="F59" s="225"/>
      <c r="G59" s="225"/>
      <c r="H59" s="225"/>
      <c r="I59" s="226"/>
      <c r="J59" s="237">
        <f t="shared" si="3"/>
        <v>0</v>
      </c>
    </row>
    <row r="60" spans="1:10" ht="15.75" thickBot="1" x14ac:dyDescent="0.3">
      <c r="A60" s="224"/>
      <c r="B60" s="225" t="s">
        <v>33</v>
      </c>
      <c r="C60" s="225"/>
      <c r="D60" s="225"/>
      <c r="E60" s="225"/>
      <c r="F60" s="225"/>
      <c r="G60" s="225"/>
      <c r="H60" s="225"/>
      <c r="I60" s="226"/>
      <c r="J60" s="237">
        <f t="shared" si="3"/>
        <v>0</v>
      </c>
    </row>
    <row r="61" spans="1:10" ht="19.5" thickBot="1" x14ac:dyDescent="0.35">
      <c r="A61" s="218"/>
      <c r="I61" s="236" t="s">
        <v>0</v>
      </c>
      <c r="J61" s="233">
        <f>J54+J55+J56+J57+J58+J59+J60</f>
        <v>0</v>
      </c>
    </row>
  </sheetData>
  <mergeCells count="55">
    <mergeCell ref="E17:E19"/>
    <mergeCell ref="F17:F19"/>
    <mergeCell ref="G17:G19"/>
    <mergeCell ref="H17:H19"/>
    <mergeCell ref="I17:I19"/>
    <mergeCell ref="J17:J19"/>
    <mergeCell ref="A46:A48"/>
    <mergeCell ref="C17:C19"/>
    <mergeCell ref="B17:B19"/>
    <mergeCell ref="D17:D19"/>
    <mergeCell ref="H12:H13"/>
    <mergeCell ref="I12:I13"/>
    <mergeCell ref="J12:J13"/>
    <mergeCell ref="B44:B45"/>
    <mergeCell ref="C44:C45"/>
    <mergeCell ref="D44:D45"/>
    <mergeCell ref="E44:E45"/>
    <mergeCell ref="F44:F45"/>
    <mergeCell ref="G44:G45"/>
    <mergeCell ref="H44:H45"/>
    <mergeCell ref="I3:I4"/>
    <mergeCell ref="J3:J4"/>
    <mergeCell ref="A32:B32"/>
    <mergeCell ref="A22:J22"/>
    <mergeCell ref="B12:B13"/>
    <mergeCell ref="C12:C13"/>
    <mergeCell ref="D12:D13"/>
    <mergeCell ref="E12:E13"/>
    <mergeCell ref="F12:F13"/>
    <mergeCell ref="G12:G13"/>
    <mergeCell ref="C3:C4"/>
    <mergeCell ref="D3:D4"/>
    <mergeCell ref="E3:E4"/>
    <mergeCell ref="F3:F4"/>
    <mergeCell ref="G3:G4"/>
    <mergeCell ref="H3:H4"/>
    <mergeCell ref="A38:A42"/>
    <mergeCell ref="A43:A45"/>
    <mergeCell ref="A53:J53"/>
    <mergeCell ref="A54:A56"/>
    <mergeCell ref="A57:A60"/>
    <mergeCell ref="I44:I45"/>
    <mergeCell ref="J44:J45"/>
    <mergeCell ref="A26:A29"/>
    <mergeCell ref="A23:A25"/>
    <mergeCell ref="A33:J33"/>
    <mergeCell ref="A34:A37"/>
    <mergeCell ref="B34:B35"/>
    <mergeCell ref="A1:B1"/>
    <mergeCell ref="A15:A19"/>
    <mergeCell ref="A12:A14"/>
    <mergeCell ref="A7:A11"/>
    <mergeCell ref="A3:A6"/>
    <mergeCell ref="B3:B4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AD60-0343-4DD9-ABC2-46FC8D36D594}">
  <sheetPr>
    <tabColor rgb="FF92D050"/>
  </sheetPr>
  <dimension ref="A1:D5"/>
  <sheetViews>
    <sheetView workbookViewId="0">
      <selection activeCell="E8" sqref="E8"/>
    </sheetView>
  </sheetViews>
  <sheetFormatPr defaultRowHeight="15" x14ac:dyDescent="0.25"/>
  <cols>
    <col min="1" max="5" width="13.42578125" customWidth="1"/>
  </cols>
  <sheetData>
    <row r="1" spans="1:4" x14ac:dyDescent="0.25">
      <c r="A1" s="67" t="s">
        <v>23</v>
      </c>
      <c r="B1" s="67" t="s">
        <v>45</v>
      </c>
      <c r="C1" s="67" t="s">
        <v>46</v>
      </c>
      <c r="D1" s="67" t="s">
        <v>47</v>
      </c>
    </row>
    <row r="2" spans="1:4" ht="15.75" thickBot="1" x14ac:dyDescent="0.3">
      <c r="A2" s="68"/>
      <c r="B2" s="68"/>
      <c r="C2" s="68"/>
      <c r="D2" s="68"/>
    </row>
    <row r="3" spans="1:4" ht="15.75" thickBot="1" x14ac:dyDescent="0.3">
      <c r="A3" s="5">
        <v>716.85</v>
      </c>
      <c r="B3" s="6">
        <v>108.15</v>
      </c>
      <c r="C3" s="6">
        <v>29.21</v>
      </c>
      <c r="D3" s="6">
        <v>14.1</v>
      </c>
    </row>
    <row r="4" spans="1:4" ht="15.75" thickBot="1" x14ac:dyDescent="0.3">
      <c r="A4" s="69" t="s">
        <v>51</v>
      </c>
      <c r="B4" s="70"/>
      <c r="C4" s="70"/>
      <c r="D4" s="71"/>
    </row>
    <row r="5" spans="1:4" ht="15.75" thickBot="1" x14ac:dyDescent="0.3">
      <c r="A5" s="65">
        <v>752.69</v>
      </c>
      <c r="B5" s="66">
        <v>113.55</v>
      </c>
      <c r="C5" s="66">
        <v>30.67</v>
      </c>
      <c r="D5" s="66" t="s">
        <v>52</v>
      </c>
    </row>
  </sheetData>
  <mergeCells count="5">
    <mergeCell ref="B1:B2"/>
    <mergeCell ref="A4:D4"/>
    <mergeCell ref="C1:C2"/>
    <mergeCell ref="A1:A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E64A-0A13-4A40-9F19-C968FDBF5E3B}">
  <sheetPr>
    <tabColor rgb="FF00B0F0"/>
  </sheetPr>
  <dimension ref="A1:D73"/>
  <sheetViews>
    <sheetView topLeftCell="A34" workbookViewId="0">
      <selection activeCell="A56" sqref="A56"/>
    </sheetView>
  </sheetViews>
  <sheetFormatPr defaultRowHeight="15" x14ac:dyDescent="0.25"/>
  <cols>
    <col min="1" max="1" width="75.85546875" customWidth="1"/>
    <col min="2" max="2" width="15.28515625" customWidth="1"/>
    <col min="3" max="3" width="16.5703125" bestFit="1" customWidth="1"/>
    <col min="4" max="4" width="11.42578125" bestFit="1" customWidth="1"/>
  </cols>
  <sheetData>
    <row r="1" spans="1:4" ht="15.75" thickBot="1" x14ac:dyDescent="0.3">
      <c r="A1" s="101" t="s">
        <v>1</v>
      </c>
      <c r="B1" s="102" t="s">
        <v>2</v>
      </c>
      <c r="C1" s="102" t="s">
        <v>3</v>
      </c>
      <c r="D1" s="27"/>
    </row>
    <row r="2" spans="1:4" ht="15.75" thickBot="1" x14ac:dyDescent="0.3">
      <c r="A2" s="110" t="s">
        <v>4</v>
      </c>
      <c r="B2" s="114" t="s">
        <v>5</v>
      </c>
      <c r="C2" s="154">
        <v>8</v>
      </c>
      <c r="D2" s="27"/>
    </row>
    <row r="3" spans="1:4" ht="15.75" thickBot="1" x14ac:dyDescent="0.3">
      <c r="A3" s="110" t="s">
        <v>6</v>
      </c>
      <c r="B3" s="114" t="s">
        <v>5</v>
      </c>
      <c r="C3" s="154">
        <v>2</v>
      </c>
      <c r="D3" s="27"/>
    </row>
    <row r="4" spans="1:4" ht="15.75" thickBot="1" x14ac:dyDescent="0.3">
      <c r="A4" s="111" t="s">
        <v>7</v>
      </c>
      <c r="B4" s="114" t="s">
        <v>5</v>
      </c>
      <c r="C4" s="154">
        <v>1</v>
      </c>
      <c r="D4" s="27"/>
    </row>
    <row r="5" spans="1:4" ht="15.75" thickBot="1" x14ac:dyDescent="0.3">
      <c r="A5" s="105" t="s">
        <v>8</v>
      </c>
      <c r="B5" s="106" t="s">
        <v>5</v>
      </c>
      <c r="C5" s="146">
        <v>1</v>
      </c>
      <c r="D5" s="27"/>
    </row>
    <row r="6" spans="1:4" ht="15.75" thickBot="1" x14ac:dyDescent="0.3">
      <c r="A6" s="110" t="s">
        <v>9</v>
      </c>
      <c r="B6" s="114" t="s">
        <v>5</v>
      </c>
      <c r="C6" s="154">
        <v>1</v>
      </c>
      <c r="D6" s="27"/>
    </row>
    <row r="7" spans="1:4" ht="15.75" thickBot="1" x14ac:dyDescent="0.3">
      <c r="A7" s="112" t="s">
        <v>10</v>
      </c>
      <c r="B7" s="115" t="s">
        <v>5</v>
      </c>
      <c r="C7" s="155">
        <v>1</v>
      </c>
      <c r="D7" s="27"/>
    </row>
    <row r="8" spans="1:4" ht="15.75" thickBot="1" x14ac:dyDescent="0.3">
      <c r="A8" s="110" t="s">
        <v>11</v>
      </c>
      <c r="B8" s="116" t="s">
        <v>5</v>
      </c>
      <c r="C8" s="149">
        <v>2</v>
      </c>
      <c r="D8" s="27"/>
    </row>
    <row r="9" spans="1:4" x14ac:dyDescent="0.25">
      <c r="A9" s="108" t="s">
        <v>12</v>
      </c>
      <c r="B9" s="117" t="s">
        <v>13</v>
      </c>
      <c r="C9" s="156">
        <v>8</v>
      </c>
      <c r="D9" s="27"/>
    </row>
    <row r="10" spans="1:4" ht="15.75" thickBot="1" x14ac:dyDescent="0.3">
      <c r="A10" s="107"/>
      <c r="B10" s="118"/>
      <c r="C10" s="157"/>
      <c r="D10" s="27"/>
    </row>
    <row r="11" spans="1:4" ht="15.75" thickBot="1" x14ac:dyDescent="0.3">
      <c r="A11" s="109" t="s">
        <v>178</v>
      </c>
      <c r="B11" s="106" t="s">
        <v>16</v>
      </c>
      <c r="C11" s="146">
        <v>1</v>
      </c>
      <c r="D11" s="27"/>
    </row>
    <row r="12" spans="1:4" ht="15.75" thickBot="1" x14ac:dyDescent="0.3">
      <c r="A12" s="105" t="s">
        <v>15</v>
      </c>
      <c r="B12" s="106" t="s">
        <v>5</v>
      </c>
      <c r="C12" s="146">
        <v>5</v>
      </c>
      <c r="D12" s="27"/>
    </row>
    <row r="13" spans="1:4" ht="15.75" thickBot="1" x14ac:dyDescent="0.3">
      <c r="B13" s="32"/>
    </row>
    <row r="14" spans="1:4" ht="15.75" thickBot="1" x14ac:dyDescent="0.3">
      <c r="A14" s="11" t="s">
        <v>1</v>
      </c>
      <c r="B14" s="119" t="s">
        <v>2</v>
      </c>
      <c r="C14" s="12" t="s">
        <v>3</v>
      </c>
    </row>
    <row r="15" spans="1:4" x14ac:dyDescent="0.25">
      <c r="A15" s="21" t="s">
        <v>179</v>
      </c>
      <c r="B15" s="120" t="s">
        <v>180</v>
      </c>
      <c r="C15" s="151" t="s">
        <v>182</v>
      </c>
    </row>
    <row r="16" spans="1:4" ht="15.75" thickBot="1" x14ac:dyDescent="0.3">
      <c r="A16" s="20"/>
      <c r="B16" s="121" t="s">
        <v>181</v>
      </c>
      <c r="C16" s="152"/>
    </row>
    <row r="17" spans="1:3" ht="15.75" thickBot="1" x14ac:dyDescent="0.3">
      <c r="A17" s="18" t="s">
        <v>183</v>
      </c>
      <c r="B17" s="15" t="s">
        <v>184</v>
      </c>
      <c r="C17" s="139" t="s">
        <v>185</v>
      </c>
    </row>
    <row r="18" spans="1:3" ht="15.75" thickBot="1" x14ac:dyDescent="0.3">
      <c r="A18" s="17" t="s">
        <v>186</v>
      </c>
      <c r="B18" s="121" t="s">
        <v>187</v>
      </c>
      <c r="C18" s="139" t="s">
        <v>188</v>
      </c>
    </row>
    <row r="19" spans="1:3" ht="15.75" thickBot="1" x14ac:dyDescent="0.3">
      <c r="A19" s="18" t="s">
        <v>189</v>
      </c>
      <c r="B19" s="15" t="s">
        <v>187</v>
      </c>
      <c r="C19" s="139">
        <v>203</v>
      </c>
    </row>
    <row r="20" spans="1:3" ht="15.75" thickBot="1" x14ac:dyDescent="0.3">
      <c r="A20" s="13" t="s">
        <v>190</v>
      </c>
      <c r="B20" s="121" t="s">
        <v>187</v>
      </c>
      <c r="C20" s="139" t="s">
        <v>191</v>
      </c>
    </row>
    <row r="21" spans="1:3" ht="15.75" thickBot="1" x14ac:dyDescent="0.3">
      <c r="A21" s="13" t="s">
        <v>192</v>
      </c>
      <c r="B21" s="121" t="s">
        <v>187</v>
      </c>
      <c r="C21" s="153"/>
    </row>
    <row r="22" spans="1:3" ht="15.75" thickBot="1" x14ac:dyDescent="0.3">
      <c r="A22" s="125" t="s">
        <v>193</v>
      </c>
      <c r="B22" s="15" t="s">
        <v>187</v>
      </c>
      <c r="C22" s="153"/>
    </row>
    <row r="23" spans="1:3" ht="15.75" thickBot="1" x14ac:dyDescent="0.3">
      <c r="A23" s="13" t="s">
        <v>194</v>
      </c>
      <c r="B23" s="121" t="s">
        <v>195</v>
      </c>
      <c r="C23" s="139">
        <v>1</v>
      </c>
    </row>
    <row r="24" spans="1:3" ht="15.75" thickBot="1" x14ac:dyDescent="0.3">
      <c r="A24" s="14" t="s">
        <v>196</v>
      </c>
      <c r="B24" s="15" t="s">
        <v>195</v>
      </c>
      <c r="C24" s="139">
        <v>1</v>
      </c>
    </row>
    <row r="25" spans="1:3" ht="15.75" thickBot="1" x14ac:dyDescent="0.3">
      <c r="A25" s="126" t="s">
        <v>197</v>
      </c>
      <c r="B25" s="15" t="s">
        <v>195</v>
      </c>
      <c r="C25" s="139">
        <v>1</v>
      </c>
    </row>
    <row r="26" spans="1:3" ht="15.75" thickBot="1" x14ac:dyDescent="0.3">
      <c r="A26" s="127" t="s">
        <v>198</v>
      </c>
      <c r="B26" s="122" t="s">
        <v>199</v>
      </c>
      <c r="C26" s="139">
        <v>8</v>
      </c>
    </row>
    <row r="27" spans="1:3" ht="24.75" thickBot="1" x14ac:dyDescent="0.3">
      <c r="A27" s="16" t="s">
        <v>200</v>
      </c>
      <c r="B27" s="15" t="s">
        <v>201</v>
      </c>
      <c r="C27" s="139" t="s">
        <v>202</v>
      </c>
    </row>
    <row r="28" spans="1:3" ht="24.75" thickBot="1" x14ac:dyDescent="0.3">
      <c r="A28" s="23" t="s">
        <v>203</v>
      </c>
      <c r="B28" s="121" t="s">
        <v>201</v>
      </c>
      <c r="C28" s="139" t="s">
        <v>204</v>
      </c>
    </row>
    <row r="29" spans="1:3" ht="15.75" thickBot="1" x14ac:dyDescent="0.3">
      <c r="A29" s="128" t="s">
        <v>205</v>
      </c>
      <c r="B29" s="123"/>
      <c r="C29" s="139">
        <v>9</v>
      </c>
    </row>
    <row r="30" spans="1:3" ht="15.75" thickBot="1" x14ac:dyDescent="0.3">
      <c r="A30" s="129" t="s">
        <v>206</v>
      </c>
      <c r="B30" s="124"/>
      <c r="C30" s="139">
        <v>3</v>
      </c>
    </row>
    <row r="31" spans="1:3" ht="33.75" customHeight="1" thickBot="1" x14ac:dyDescent="0.3">
      <c r="A31" s="17" t="s">
        <v>207</v>
      </c>
      <c r="B31" s="123"/>
      <c r="C31" s="139" t="s">
        <v>208</v>
      </c>
    </row>
    <row r="32" spans="1:3" ht="15.75" thickBot="1" x14ac:dyDescent="0.3">
      <c r="A32" s="16" t="s">
        <v>209</v>
      </c>
      <c r="B32" s="15" t="s">
        <v>210</v>
      </c>
      <c r="C32" s="139">
        <v>41</v>
      </c>
    </row>
    <row r="33" spans="1:4" ht="15.75" thickBot="1" x14ac:dyDescent="0.3">
      <c r="A33" s="23" t="s">
        <v>211</v>
      </c>
      <c r="B33" s="121" t="s">
        <v>210</v>
      </c>
      <c r="C33" s="139">
        <v>41</v>
      </c>
    </row>
    <row r="34" spans="1:4" ht="15.75" thickBot="1" x14ac:dyDescent="0.3">
      <c r="A34" s="16" t="s">
        <v>212</v>
      </c>
      <c r="B34" s="124"/>
      <c r="C34" s="139" t="s">
        <v>213</v>
      </c>
    </row>
    <row r="35" spans="1:4" ht="15.75" thickBot="1" x14ac:dyDescent="0.3">
      <c r="A35" s="126" t="s">
        <v>214</v>
      </c>
      <c r="B35" s="124"/>
      <c r="C35" s="139" t="s">
        <v>215</v>
      </c>
    </row>
    <row r="36" spans="1:4" x14ac:dyDescent="0.25">
      <c r="A36" s="113"/>
    </row>
    <row r="37" spans="1:4" ht="15.75" thickBot="1" x14ac:dyDescent="0.3"/>
    <row r="38" spans="1:4" ht="15.75" thickBot="1" x14ac:dyDescent="0.3">
      <c r="A38" s="130" t="s">
        <v>1</v>
      </c>
      <c r="B38" s="102" t="s">
        <v>231</v>
      </c>
      <c r="C38" s="102" t="s">
        <v>217</v>
      </c>
      <c r="D38" s="102" t="s">
        <v>218</v>
      </c>
    </row>
    <row r="39" spans="1:4" ht="15.75" thickBot="1" x14ac:dyDescent="0.3">
      <c r="A39" s="23" t="s">
        <v>179</v>
      </c>
      <c r="B39" s="146">
        <v>1500</v>
      </c>
      <c r="C39" s="243">
        <v>1.2</v>
      </c>
      <c r="D39" s="131">
        <f>B39*C39</f>
        <v>1800</v>
      </c>
    </row>
    <row r="40" spans="1:4" ht="15.75" thickBot="1" x14ac:dyDescent="0.3">
      <c r="A40" s="16" t="s">
        <v>219</v>
      </c>
      <c r="B40" s="146">
        <v>120</v>
      </c>
      <c r="C40" s="146">
        <v>0.99</v>
      </c>
      <c r="D40" s="131">
        <f t="shared" ref="D40:D42" si="0">B40*C40</f>
        <v>118.8</v>
      </c>
    </row>
    <row r="41" spans="1:4" ht="15.75" thickBot="1" x14ac:dyDescent="0.3">
      <c r="A41" s="132" t="s">
        <v>186</v>
      </c>
      <c r="B41" s="146">
        <v>208</v>
      </c>
      <c r="C41" s="146">
        <v>16.22</v>
      </c>
      <c r="D41" s="131">
        <f t="shared" si="0"/>
        <v>3373.7599999999998</v>
      </c>
    </row>
    <row r="42" spans="1:4" ht="15.75" thickBot="1" x14ac:dyDescent="0.3">
      <c r="A42" s="103" t="s">
        <v>220</v>
      </c>
      <c r="B42" s="146">
        <v>208</v>
      </c>
      <c r="C42" s="146">
        <v>2</v>
      </c>
      <c r="D42" s="131">
        <f t="shared" si="0"/>
        <v>416</v>
      </c>
    </row>
    <row r="43" spans="1:4" ht="15.75" thickBot="1" x14ac:dyDescent="0.3">
      <c r="A43" s="132" t="s">
        <v>263</v>
      </c>
      <c r="B43" s="139" t="s">
        <v>221</v>
      </c>
      <c r="C43" s="146">
        <v>122.71</v>
      </c>
      <c r="D43" s="104">
        <f>4*C43</f>
        <v>490.84</v>
      </c>
    </row>
    <row r="44" spans="1:4" ht="15.75" thickBot="1" x14ac:dyDescent="0.3">
      <c r="A44" s="132" t="s">
        <v>192</v>
      </c>
      <c r="B44" s="146">
        <v>3</v>
      </c>
      <c r="C44" s="146">
        <v>50</v>
      </c>
      <c r="D44" s="104">
        <f>B44*C44</f>
        <v>150</v>
      </c>
    </row>
    <row r="45" spans="1:4" ht="15.75" thickBot="1" x14ac:dyDescent="0.3">
      <c r="A45" s="126" t="s">
        <v>193</v>
      </c>
      <c r="B45" s="146">
        <v>8</v>
      </c>
      <c r="C45" s="146">
        <v>73.36</v>
      </c>
      <c r="D45" s="104">
        <f t="shared" ref="D45:D58" si="1">B45*C45</f>
        <v>586.88</v>
      </c>
    </row>
    <row r="46" spans="1:4" ht="15.75" thickBot="1" x14ac:dyDescent="0.3">
      <c r="A46" s="132" t="s">
        <v>222</v>
      </c>
      <c r="B46" s="146">
        <v>1</v>
      </c>
      <c r="C46" s="146">
        <v>43</v>
      </c>
      <c r="D46" s="104">
        <f t="shared" si="1"/>
        <v>43</v>
      </c>
    </row>
    <row r="47" spans="1:4" ht="15.75" thickBot="1" x14ac:dyDescent="0.3">
      <c r="A47" s="126" t="s">
        <v>223</v>
      </c>
      <c r="B47" s="146">
        <v>1</v>
      </c>
      <c r="C47" s="146">
        <v>101.18</v>
      </c>
      <c r="D47" s="104">
        <f t="shared" si="1"/>
        <v>101.18</v>
      </c>
    </row>
    <row r="48" spans="1:4" ht="15.75" thickBot="1" x14ac:dyDescent="0.3">
      <c r="A48" s="132" t="s">
        <v>224</v>
      </c>
      <c r="B48" s="146">
        <v>1</v>
      </c>
      <c r="C48" s="146">
        <v>129</v>
      </c>
      <c r="D48" s="104">
        <f t="shared" si="1"/>
        <v>129</v>
      </c>
    </row>
    <row r="49" spans="1:4" ht="15.75" thickBot="1" x14ac:dyDescent="0.3">
      <c r="A49" s="127" t="s">
        <v>198</v>
      </c>
      <c r="B49" s="147">
        <v>8</v>
      </c>
      <c r="C49" s="148">
        <v>695.92</v>
      </c>
      <c r="D49" s="104">
        <f t="shared" si="1"/>
        <v>5567.36</v>
      </c>
    </row>
    <row r="50" spans="1:4" ht="15.75" thickBot="1" x14ac:dyDescent="0.3">
      <c r="A50" s="126" t="s">
        <v>225</v>
      </c>
      <c r="B50" s="139">
        <v>7.8</v>
      </c>
      <c r="C50" s="139">
        <v>0.6</v>
      </c>
      <c r="D50" s="104">
        <f t="shared" si="1"/>
        <v>4.68</v>
      </c>
    </row>
    <row r="51" spans="1:4" ht="15.75" thickBot="1" x14ac:dyDescent="0.3">
      <c r="A51" s="132" t="s">
        <v>226</v>
      </c>
      <c r="B51" s="146">
        <v>10</v>
      </c>
      <c r="C51" s="146">
        <v>0.16</v>
      </c>
      <c r="D51" s="104">
        <f t="shared" si="1"/>
        <v>1.6</v>
      </c>
    </row>
    <row r="52" spans="1:4" ht="15.75" thickBot="1" x14ac:dyDescent="0.3">
      <c r="A52" s="128" t="s">
        <v>227</v>
      </c>
      <c r="B52" s="146">
        <v>9</v>
      </c>
      <c r="C52" s="146">
        <v>4.25</v>
      </c>
      <c r="D52" s="104">
        <f t="shared" si="1"/>
        <v>38.25</v>
      </c>
    </row>
    <row r="53" spans="1:4" ht="15.75" thickBot="1" x14ac:dyDescent="0.3">
      <c r="A53" s="128" t="s">
        <v>206</v>
      </c>
      <c r="B53" s="146">
        <v>3</v>
      </c>
      <c r="C53" s="146">
        <v>32.049999999999997</v>
      </c>
      <c r="D53" s="104">
        <f t="shared" si="1"/>
        <v>96.149999999999991</v>
      </c>
    </row>
    <row r="54" spans="1:4" ht="24.75" thickBot="1" x14ac:dyDescent="0.3">
      <c r="A54" s="19" t="s">
        <v>228</v>
      </c>
      <c r="B54" s="139">
        <v>395</v>
      </c>
      <c r="C54" s="149">
        <v>7.61</v>
      </c>
      <c r="D54" s="104">
        <f t="shared" si="1"/>
        <v>3005.9500000000003</v>
      </c>
    </row>
    <row r="55" spans="1:4" ht="15.75" thickBot="1" x14ac:dyDescent="0.3">
      <c r="A55" s="23" t="s">
        <v>209</v>
      </c>
      <c r="B55" s="146">
        <v>41</v>
      </c>
      <c r="C55" s="149">
        <v>5.81</v>
      </c>
      <c r="D55" s="104">
        <f t="shared" si="1"/>
        <v>238.20999999999998</v>
      </c>
    </row>
    <row r="56" spans="1:4" ht="15.75" thickBot="1" x14ac:dyDescent="0.3">
      <c r="A56" s="16" t="s">
        <v>211</v>
      </c>
      <c r="B56" s="146">
        <v>41</v>
      </c>
      <c r="C56" s="149">
        <v>6.44</v>
      </c>
      <c r="D56" s="104">
        <f t="shared" si="1"/>
        <v>264.04000000000002</v>
      </c>
    </row>
    <row r="57" spans="1:4" ht="15.75" thickBot="1" x14ac:dyDescent="0.3">
      <c r="A57" s="16" t="s">
        <v>229</v>
      </c>
      <c r="B57" s="139">
        <v>40</v>
      </c>
      <c r="C57" s="149">
        <v>16.64</v>
      </c>
      <c r="D57" s="104">
        <f t="shared" si="1"/>
        <v>665.6</v>
      </c>
    </row>
    <row r="58" spans="1:4" ht="15.75" thickBot="1" x14ac:dyDescent="0.3">
      <c r="A58" s="133" t="s">
        <v>214</v>
      </c>
      <c r="B58" s="150">
        <v>11</v>
      </c>
      <c r="C58" s="242">
        <v>3</v>
      </c>
      <c r="D58" s="104">
        <f t="shared" si="1"/>
        <v>33</v>
      </c>
    </row>
    <row r="59" spans="1:4" ht="15.75" thickBot="1" x14ac:dyDescent="0.3">
      <c r="A59" s="134"/>
      <c r="B59" s="134"/>
      <c r="C59" s="135" t="s">
        <v>230</v>
      </c>
      <c r="D59" s="136">
        <f>D39+D40+D41+D42+D43+D44+D45+D46+D47+D48+D49+D50+D51+D52+D53+D54+D55+D56+D57+D58</f>
        <v>17124.3</v>
      </c>
    </row>
    <row r="61" spans="1:4" ht="15.75" thickBot="1" x14ac:dyDescent="0.3"/>
    <row r="62" spans="1:4" ht="15.75" thickBot="1" x14ac:dyDescent="0.3">
      <c r="A62" s="194" t="s">
        <v>1</v>
      </c>
      <c r="B62" s="12" t="s">
        <v>216</v>
      </c>
      <c r="C62" s="12" t="s">
        <v>217</v>
      </c>
      <c r="D62" s="12" t="s">
        <v>218</v>
      </c>
    </row>
    <row r="63" spans="1:4" ht="15.75" thickBot="1" x14ac:dyDescent="0.3">
      <c r="A63" s="24" t="s">
        <v>4</v>
      </c>
      <c r="B63" s="139">
        <v>8</v>
      </c>
      <c r="C63" s="141">
        <v>6248</v>
      </c>
      <c r="D63" s="131">
        <f>C63*B63</f>
        <v>49984</v>
      </c>
    </row>
    <row r="64" spans="1:4" ht="15.75" thickBot="1" x14ac:dyDescent="0.3">
      <c r="A64" s="19" t="s">
        <v>6</v>
      </c>
      <c r="B64" s="139">
        <v>6</v>
      </c>
      <c r="C64" s="141">
        <v>5290</v>
      </c>
      <c r="D64" s="131">
        <f t="shared" ref="D64:D72" si="2">C64*B64</f>
        <v>31740</v>
      </c>
    </row>
    <row r="65" spans="1:4" ht="15.75" thickBot="1" x14ac:dyDescent="0.3">
      <c r="A65" s="24" t="s">
        <v>7</v>
      </c>
      <c r="B65" s="139">
        <v>1</v>
      </c>
      <c r="C65" s="139">
        <v>252.78</v>
      </c>
      <c r="D65" s="131">
        <f t="shared" si="2"/>
        <v>252.78</v>
      </c>
    </row>
    <row r="66" spans="1:4" ht="15.75" thickBot="1" x14ac:dyDescent="0.3">
      <c r="A66" s="24" t="s">
        <v>8</v>
      </c>
      <c r="B66" s="139">
        <v>1</v>
      </c>
      <c r="C66" s="142">
        <v>3632.22</v>
      </c>
      <c r="D66" s="131">
        <f t="shared" si="2"/>
        <v>3632.22</v>
      </c>
    </row>
    <row r="67" spans="1:4" ht="15.75" thickBot="1" x14ac:dyDescent="0.3">
      <c r="A67" s="24" t="s">
        <v>9</v>
      </c>
      <c r="B67" s="139">
        <v>1</v>
      </c>
      <c r="C67" s="142">
        <v>5154.93</v>
      </c>
      <c r="D67" s="131">
        <f t="shared" si="2"/>
        <v>5154.93</v>
      </c>
    </row>
    <row r="68" spans="1:4" ht="15.75" thickBot="1" x14ac:dyDescent="0.3">
      <c r="A68" s="19" t="s">
        <v>10</v>
      </c>
      <c r="B68" s="139">
        <v>1</v>
      </c>
      <c r="C68" s="142">
        <v>5154.93</v>
      </c>
      <c r="D68" s="131">
        <f t="shared" si="2"/>
        <v>5154.93</v>
      </c>
    </row>
    <row r="69" spans="1:4" ht="15.75" thickBot="1" x14ac:dyDescent="0.3">
      <c r="A69" s="24" t="s">
        <v>11</v>
      </c>
      <c r="B69" s="139">
        <v>1</v>
      </c>
      <c r="C69" s="142">
        <v>5154.93</v>
      </c>
      <c r="D69" s="131">
        <f t="shared" si="2"/>
        <v>5154.93</v>
      </c>
    </row>
    <row r="70" spans="1:4" ht="24.75" thickBot="1" x14ac:dyDescent="0.3">
      <c r="A70" s="19" t="s">
        <v>232</v>
      </c>
      <c r="B70" s="139">
        <v>6</v>
      </c>
      <c r="C70" s="143">
        <v>2113.35</v>
      </c>
      <c r="D70" s="131">
        <f t="shared" si="2"/>
        <v>12680.099999999999</v>
      </c>
    </row>
    <row r="71" spans="1:4" ht="15.75" thickBot="1" x14ac:dyDescent="0.3">
      <c r="A71" s="24" t="s">
        <v>14</v>
      </c>
      <c r="B71" s="139">
        <v>1</v>
      </c>
      <c r="C71" s="144">
        <v>18.399999999999999</v>
      </c>
      <c r="D71" s="131">
        <f t="shared" si="2"/>
        <v>18.399999999999999</v>
      </c>
    </row>
    <row r="72" spans="1:4" ht="15.75" thickBot="1" x14ac:dyDescent="0.3">
      <c r="A72" s="22" t="s">
        <v>15</v>
      </c>
      <c r="B72" s="140">
        <v>5</v>
      </c>
      <c r="C72" s="145">
        <v>374.92</v>
      </c>
      <c r="D72" s="131">
        <f t="shared" si="2"/>
        <v>1874.6000000000001</v>
      </c>
    </row>
    <row r="73" spans="1:4" ht="15.75" thickBot="1" x14ac:dyDescent="0.3">
      <c r="A73" s="138"/>
      <c r="B73" s="138"/>
      <c r="C73" s="135" t="s">
        <v>230</v>
      </c>
      <c r="D73" s="137">
        <f>D63+D64+D65+D66+D67+D68+D69+D70+D71+D72</f>
        <v>115646.88999999998</v>
      </c>
    </row>
  </sheetData>
  <mergeCells count="5">
    <mergeCell ref="A9:A10"/>
    <mergeCell ref="B9:B10"/>
    <mergeCell ref="C9:C10"/>
    <mergeCell ref="A15:A16"/>
    <mergeCell ref="C15:C16"/>
  </mergeCells>
  <pageMargins left="0.7" right="0.7" top="0.75" bottom="0.75" header="0.3" footer="0.3"/>
  <ignoredErrors>
    <ignoredError sqref="D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7</vt:i4>
      </vt:variant>
      <vt:variant>
        <vt:lpstr>Intervalos com Nome</vt:lpstr>
      </vt:variant>
      <vt:variant>
        <vt:i4>1</vt:i4>
      </vt:variant>
    </vt:vector>
  </HeadingPairs>
  <TitlesOfParts>
    <vt:vector size="8" baseType="lpstr">
      <vt:lpstr>Edificios</vt:lpstr>
      <vt:lpstr>tomadas sede</vt:lpstr>
      <vt:lpstr>tomadas ed1</vt:lpstr>
      <vt:lpstr>tomadas</vt:lpstr>
      <vt:lpstr>Calhas</vt:lpstr>
      <vt:lpstr>resumo calhas</vt:lpstr>
      <vt:lpstr>Orçamento </vt:lpstr>
      <vt:lpstr>'Orçamento 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2017-11-05T16:07:45Z</dcterms:created>
  <dcterms:modified xsi:type="dcterms:W3CDTF">2017-11-05T23:42:09Z</dcterms:modified>
</cp:coreProperties>
</file>